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H:\Referat2\Leibold\Fachrecht\Düngung\Düngung\"/>
    </mc:Choice>
  </mc:AlternateContent>
  <bookViews>
    <workbookView xWindow="0" yWindow="0" windowWidth="20490" windowHeight="7650" activeTab="3"/>
  </bookViews>
  <sheets>
    <sheet name="Hinweise" sheetId="5" r:id="rId1"/>
    <sheet name="Stammdaten" sheetId="2" r:id="rId2"/>
    <sheet name="Aufnahme" sheetId="1" r:id="rId3"/>
    <sheet name="Abgabe" sheetId="8" r:id="rId4"/>
  </sheets>
  <definedNames>
    <definedName name="_Toc69207393" localSheetId="0">Hinweise!$B$14</definedName>
    <definedName name="_Toc69207394" localSheetId="0">Hinweise!$B$31</definedName>
    <definedName name="_Toc69207395" localSheetId="0">Hinweise!$B$38</definedName>
    <definedName name="_Toc69207396" localSheetId="0">Hinweise!$B$43</definedName>
    <definedName name="_Toc69207397" localSheetId="0">Hinweise!$B$63</definedName>
    <definedName name="_Toc69207398" localSheetId="0">Hinweise!$B$67</definedName>
    <definedName name="_xlnm.Print_Area" localSheetId="3">Abgabe!$B$2:$N$33</definedName>
    <definedName name="_xlnm.Print_Area" localSheetId="2">Aufnahme!$B$2:$N$33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8" l="1"/>
  <c r="I30" i="8"/>
  <c r="G30" i="8"/>
  <c r="H30" i="8" s="1"/>
  <c r="F30" i="8"/>
  <c r="J30" i="8" s="1"/>
  <c r="E30" i="8"/>
  <c r="D30" i="8"/>
  <c r="J29" i="8"/>
  <c r="I29" i="8"/>
  <c r="H29" i="8"/>
  <c r="G29" i="8"/>
  <c r="F29" i="8"/>
  <c r="E29" i="8"/>
  <c r="D29" i="8"/>
  <c r="J28" i="8"/>
  <c r="I28" i="8"/>
  <c r="H28" i="8"/>
  <c r="G28" i="8"/>
  <c r="F28" i="8"/>
  <c r="E28" i="8"/>
  <c r="D28" i="8"/>
  <c r="J27" i="8"/>
  <c r="I27" i="8"/>
  <c r="H27" i="8"/>
  <c r="G27" i="8"/>
  <c r="F27" i="8"/>
  <c r="E27" i="8"/>
  <c r="D27" i="8"/>
  <c r="J26" i="8"/>
  <c r="I26" i="8"/>
  <c r="H26" i="8"/>
  <c r="G26" i="8"/>
  <c r="F26" i="8"/>
  <c r="E26" i="8"/>
  <c r="D26" i="8"/>
  <c r="J25" i="8"/>
  <c r="I25" i="8"/>
  <c r="H25" i="8"/>
  <c r="G25" i="8"/>
  <c r="F25" i="8"/>
  <c r="E25" i="8"/>
  <c r="D25" i="8"/>
  <c r="J24" i="8"/>
  <c r="I24" i="8"/>
  <c r="H24" i="8"/>
  <c r="G24" i="8"/>
  <c r="F24" i="8"/>
  <c r="E24" i="8"/>
  <c r="D24" i="8"/>
  <c r="J23" i="8"/>
  <c r="I23" i="8"/>
  <c r="H23" i="8"/>
  <c r="G23" i="8"/>
  <c r="F23" i="8"/>
  <c r="E23" i="8"/>
  <c r="D23" i="8"/>
  <c r="J22" i="8"/>
  <c r="I22" i="8"/>
  <c r="H22" i="8"/>
  <c r="G22" i="8"/>
  <c r="F22" i="8"/>
  <c r="E22" i="8"/>
  <c r="D22" i="8"/>
  <c r="J21" i="8"/>
  <c r="I21" i="8"/>
  <c r="H21" i="8"/>
  <c r="G21" i="8"/>
  <c r="F21" i="8"/>
  <c r="E21" i="8"/>
  <c r="D21" i="8"/>
  <c r="J20" i="8"/>
  <c r="I20" i="8"/>
  <c r="H20" i="8"/>
  <c r="G20" i="8"/>
  <c r="F20" i="8"/>
  <c r="E20" i="8"/>
  <c r="D20" i="8"/>
  <c r="J19" i="8"/>
  <c r="I19" i="8"/>
  <c r="H19" i="8"/>
  <c r="G19" i="8"/>
  <c r="F19" i="8"/>
  <c r="E19" i="8"/>
  <c r="D19" i="8"/>
  <c r="J18" i="8"/>
  <c r="I18" i="8"/>
  <c r="H18" i="8"/>
  <c r="G18" i="8"/>
  <c r="F18" i="8"/>
  <c r="E18" i="8"/>
  <c r="D18" i="8"/>
  <c r="J17" i="8"/>
  <c r="I17" i="8"/>
  <c r="H17" i="8"/>
  <c r="G17" i="8"/>
  <c r="F17" i="8"/>
  <c r="E17" i="8"/>
  <c r="D17" i="8"/>
  <c r="J16" i="8"/>
  <c r="I16" i="8"/>
  <c r="H16" i="8"/>
  <c r="G16" i="8"/>
  <c r="F16" i="8"/>
  <c r="E16" i="8"/>
  <c r="D16" i="8"/>
  <c r="I15" i="8"/>
  <c r="I33" i="8" s="1"/>
  <c r="G15" i="8"/>
  <c r="H15" i="8" s="1"/>
  <c r="F15" i="8"/>
  <c r="J15" i="8" s="1"/>
  <c r="E15" i="8"/>
  <c r="D15" i="8"/>
  <c r="M33" i="8" l="1"/>
  <c r="F33" i="8"/>
  <c r="D33" i="8" s="1"/>
  <c r="G33" i="8"/>
  <c r="J27" i="1"/>
  <c r="I27" i="1"/>
  <c r="H27" i="1"/>
  <c r="G27" i="1"/>
  <c r="F27" i="1"/>
  <c r="E27" i="1"/>
  <c r="D27" i="1"/>
  <c r="J26" i="1"/>
  <c r="I26" i="1"/>
  <c r="H26" i="1"/>
  <c r="G26" i="1"/>
  <c r="F26" i="1"/>
  <c r="E26" i="1"/>
  <c r="D26" i="1"/>
  <c r="J24" i="1"/>
  <c r="I24" i="1"/>
  <c r="H24" i="1"/>
  <c r="G24" i="1"/>
  <c r="F24" i="1"/>
  <c r="E24" i="1"/>
  <c r="D24" i="1"/>
  <c r="J23" i="1"/>
  <c r="I23" i="1"/>
  <c r="H23" i="1"/>
  <c r="G23" i="1"/>
  <c r="F23" i="1"/>
  <c r="E23" i="1"/>
  <c r="D23" i="1"/>
  <c r="J25" i="1"/>
  <c r="I25" i="1"/>
  <c r="H25" i="1"/>
  <c r="G25" i="1"/>
  <c r="F25" i="1"/>
  <c r="E25" i="1"/>
  <c r="D25" i="1"/>
  <c r="J28" i="1"/>
  <c r="I28" i="1"/>
  <c r="H28" i="1"/>
  <c r="G28" i="1"/>
  <c r="F28" i="1"/>
  <c r="E28" i="1"/>
  <c r="D28" i="1"/>
  <c r="J29" i="1"/>
  <c r="I29" i="1"/>
  <c r="H29" i="1"/>
  <c r="G29" i="1"/>
  <c r="F29" i="1"/>
  <c r="E29" i="1"/>
  <c r="D29" i="1"/>
  <c r="D15" i="1" l="1"/>
  <c r="J18" i="1"/>
  <c r="J19" i="1"/>
  <c r="J20" i="1"/>
  <c r="J21" i="1"/>
  <c r="J22" i="1"/>
  <c r="J30" i="1"/>
  <c r="I16" i="1"/>
  <c r="I17" i="1"/>
  <c r="I18" i="1"/>
  <c r="I19" i="1"/>
  <c r="I20" i="1"/>
  <c r="I21" i="1"/>
  <c r="I22" i="1"/>
  <c r="I30" i="1"/>
  <c r="H18" i="1"/>
  <c r="H19" i="1"/>
  <c r="H20" i="1"/>
  <c r="H21" i="1"/>
  <c r="H22" i="1"/>
  <c r="H30" i="1"/>
  <c r="G16" i="1"/>
  <c r="H16" i="1" s="1"/>
  <c r="G17" i="1"/>
  <c r="H17" i="1" s="1"/>
  <c r="G18" i="1"/>
  <c r="G19" i="1"/>
  <c r="G20" i="1"/>
  <c r="G21" i="1"/>
  <c r="G22" i="1"/>
  <c r="G30" i="1"/>
  <c r="F16" i="1"/>
  <c r="J16" i="1" s="1"/>
  <c r="F17" i="1"/>
  <c r="J17" i="1" s="1"/>
  <c r="F18" i="1"/>
  <c r="F19" i="1"/>
  <c r="F20" i="1"/>
  <c r="F21" i="1"/>
  <c r="F22" i="1"/>
  <c r="F30" i="1"/>
  <c r="E16" i="1"/>
  <c r="E17" i="1"/>
  <c r="E18" i="1"/>
  <c r="E19" i="1"/>
  <c r="E20" i="1"/>
  <c r="E21" i="1"/>
  <c r="E22" i="1"/>
  <c r="E30" i="1"/>
  <c r="D16" i="1"/>
  <c r="D17" i="1"/>
  <c r="D18" i="1"/>
  <c r="D19" i="1"/>
  <c r="D20" i="1"/>
  <c r="D21" i="1"/>
  <c r="D22" i="1"/>
  <c r="D30" i="1"/>
  <c r="I15" i="1"/>
  <c r="G15" i="1"/>
  <c r="H15" i="1" s="1"/>
  <c r="F15" i="1"/>
  <c r="J15" i="1" s="1"/>
  <c r="E15" i="1"/>
  <c r="M33" i="1" l="1"/>
  <c r="F33" i="1"/>
  <c r="K33" i="1"/>
  <c r="I33" i="1" s="1"/>
  <c r="G33" i="1"/>
  <c r="D33" i="1" l="1"/>
</calcChain>
</file>

<file path=xl/sharedStrings.xml><?xml version="1.0" encoding="utf-8"?>
<sst xmlns="http://schemas.openxmlformats.org/spreadsheetml/2006/main" count="186" uniqueCount="123">
  <si>
    <t>Aufzeichnungen über Wirtschaftsdüngerlieferung</t>
  </si>
  <si>
    <t>nach § 3 der Verbringungsverordnung</t>
  </si>
  <si>
    <t>Anschrift</t>
  </si>
  <si>
    <t>Bundesland</t>
  </si>
  <si>
    <t>Art des Wirtschaftsdüngers</t>
  </si>
  <si>
    <t>Inhaltstoffe</t>
  </si>
  <si>
    <t>TS- Gehalt %</t>
  </si>
  <si>
    <t>Gesamt- N</t>
  </si>
  <si>
    <t>[t]</t>
  </si>
  <si>
    <t>[in kg je m3 bzw. t Frischmasse]</t>
  </si>
  <si>
    <t>Unterschrift</t>
  </si>
  <si>
    <t>Beförderer</t>
  </si>
  <si>
    <t>Name, Vorname bzw. Firma</t>
  </si>
  <si>
    <t xml:space="preserve">Abgeber </t>
  </si>
  <si>
    <t>Empfänger</t>
  </si>
  <si>
    <r>
      <t>P</t>
    </r>
    <r>
      <rPr>
        <b/>
        <sz val="8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O</t>
    </r>
    <r>
      <rPr>
        <b/>
        <sz val="8"/>
        <color theme="1"/>
        <rFont val="Calibri"/>
        <family val="2"/>
        <scheme val="minor"/>
      </rPr>
      <t>5</t>
    </r>
  </si>
  <si>
    <t>Jahressumme</t>
  </si>
  <si>
    <t>%</t>
  </si>
  <si>
    <t>tierischer</t>
  </si>
  <si>
    <t>Anteil</t>
  </si>
  <si>
    <t>Festmist</t>
  </si>
  <si>
    <t>Gülle</t>
  </si>
  <si>
    <t>Abgeber</t>
  </si>
  <si>
    <t>Summe N tierischer Herkunft [kg]</t>
  </si>
  <si>
    <t>Düngemittel</t>
  </si>
  <si>
    <t>TS</t>
  </si>
  <si>
    <t>Einheit</t>
  </si>
  <si>
    <t>Nährstoffgehalt [kg/ t (dt) bzw. m³ FM]</t>
  </si>
  <si>
    <t>Anteil tierischer N</t>
  </si>
  <si>
    <t>Gärrückstandsfaktor</t>
  </si>
  <si>
    <t>Nges</t>
  </si>
  <si>
    <t>NH4-N</t>
  </si>
  <si>
    <t>P2O5</t>
  </si>
  <si>
    <t>K2O</t>
  </si>
  <si>
    <t>MgO</t>
  </si>
  <si>
    <t>[%]</t>
  </si>
  <si>
    <t>[m³ / m³ bzw. t]</t>
  </si>
  <si>
    <t>t</t>
  </si>
  <si>
    <t>Festmist Rinder, Acker</t>
  </si>
  <si>
    <t>Festmist Schweine Standard</t>
  </si>
  <si>
    <t>Festmist Schweine N/P-reduz.</t>
  </si>
  <si>
    <t>Festmist Schafe</t>
  </si>
  <si>
    <t>Festmist Pferde</t>
  </si>
  <si>
    <t>Festmist Ziegen</t>
  </si>
  <si>
    <t>Festmist Kaninchen</t>
  </si>
  <si>
    <t>Hühnermist (Einstreu)</t>
  </si>
  <si>
    <t>Hühnertrockenkot</t>
  </si>
  <si>
    <t>Putenhähne Putenmist (Einstreu) 50</t>
  </si>
  <si>
    <t>Putenhähne Putenmist (Einstreu) N/P-reduz. 50</t>
  </si>
  <si>
    <t>Putenhennen Puten-mist (Einstreu) 50</t>
  </si>
  <si>
    <t>Putenhennen Puten-mist (Einstreu) N/P-reduz. 50</t>
  </si>
  <si>
    <t xml:space="preserve">[kg/Einheit] </t>
  </si>
  <si>
    <t>Festmist Rinder, Grünland</t>
  </si>
  <si>
    <t>Geflügelmist/ -kot</t>
  </si>
  <si>
    <t>Masthähnchenmist</t>
  </si>
  <si>
    <t>m³</t>
  </si>
  <si>
    <t>Gülle Schweinemast Standard, 5% TS</t>
  </si>
  <si>
    <t>Gülle Schweinemast Standard, 7,5% TS</t>
  </si>
  <si>
    <t>Gülle Schweinemast N/P-reduziert, 5% TS</t>
  </si>
  <si>
    <t>Gülle Schweinemast N/P-reduziert, 7,5% TS</t>
  </si>
  <si>
    <t>Gülle Jungvieh, Grünland, 7,5% TS</t>
  </si>
  <si>
    <t>Gülle Jungvieh, Grünland, 10% TS</t>
  </si>
  <si>
    <t>Gülle Jungvieh, Ackerland, 7,5% TS</t>
  </si>
  <si>
    <t>Gülle Jungvieh, Ackerland, 10% TS</t>
  </si>
  <si>
    <t>Gülle Milchvieh, Grünland, 7,5% TS</t>
  </si>
  <si>
    <t>Gülle Milchvieh, Grünland, 10% TS</t>
  </si>
  <si>
    <t>Gülle Milchvieh, Ackerland, 7,5% TS</t>
  </si>
  <si>
    <t>Gülle Milchvieh, Ackerland, 10% TS</t>
  </si>
  <si>
    <t>Gülle Bullenmast, 7,5% TS</t>
  </si>
  <si>
    <t>Gülle Bullenmast, 10% TS</t>
  </si>
  <si>
    <t>Gülle Schweinezucht Standard, 5% TS</t>
  </si>
  <si>
    <t>Gülle Schweinezucht Standard, 7,5% TS</t>
  </si>
  <si>
    <t>Gülle Schweinezucht N/P-reduziert, 5% TS</t>
  </si>
  <si>
    <t>Gülle Schweinezucht N/P-reduziert, 7,5% TS</t>
  </si>
  <si>
    <t>Jauche Rinder</t>
  </si>
  <si>
    <t>Jauche Schweine Standard</t>
  </si>
  <si>
    <t>Jauche</t>
  </si>
  <si>
    <t>eigene org. Dünger</t>
  </si>
  <si>
    <t>nach Richtwert</t>
  </si>
  <si>
    <t>Abgabe-, Aufnahmedatum</t>
  </si>
  <si>
    <t xml:space="preserve">Menge </t>
  </si>
  <si>
    <r>
      <rPr>
        <b/>
        <sz val="11"/>
        <color theme="1"/>
        <rFont val="Calibri"/>
        <family val="2"/>
        <scheme val="minor"/>
      </rPr>
      <t>Tabelle 1:</t>
    </r>
    <r>
      <rPr>
        <sz val="11"/>
        <color theme="1"/>
        <rFont val="Calibri"/>
        <family val="2"/>
        <scheme val="minor"/>
      </rPr>
      <t xml:space="preserve"> Richtwerte einzelner Wirtschaftsdünger nach dem Landwirtschaftlichen Technologiezentrum Augustenberg (LTZ) (Stand 16.03.2021)</t>
    </r>
  </si>
  <si>
    <t>Inhaltsverzeichnis</t>
  </si>
  <si>
    <t>Allgemeines</t>
  </si>
  <si>
    <t>Wichtiger Hinweis!</t>
  </si>
  <si>
    <t>Stammdaten</t>
  </si>
  <si>
    <t>Hinzufügen eigener organischer Dünger</t>
  </si>
  <si>
    <t>Aufzeichnung</t>
  </si>
  <si>
    <t>Ausfüllhinweise</t>
  </si>
  <si>
    <t xml:space="preserve">Aufzeichnungspflicht für Abgeber, Beförderer und Empfänger (§ 3): </t>
  </si>
  <si>
    <t>Spätestens einen Monat nach Abgabe/Beförderns/Übernahme (2 Monate bei Verwendung im eigenen Betrieb) von Wirtschaftsdüngern oder Stoffen, die Wirtschaftsdünger enthalten, hat der Abgeber/Beförderer/Übernehmer folgendes aufzuzeichnen:</t>
  </si>
  <si>
    <t>Die Aufzeichnungen sind 3 Jahre ab dem Datum der Abgabe aufzubewahren.</t>
  </si>
  <si>
    <t>Daher möchten wir Ihnen hier eine Tabelle zur Verfügung stellen, um Ihnen die Dokumentation zu vereinfachen.</t>
  </si>
  <si>
    <t>Sie können die Aufzeichnung auch blanko ausdrucken und z.B. an der Füllstelle Ihres Lagers anbringen um somit die einzelnen Transfers gleich dokumentieren zu können.</t>
  </si>
  <si>
    <t>Unter dem Arbeitsblatt Stammdaten, sind die Richtwerte der jeweiligen organischen- sowie organisch- mineralischen Wirtschaftsdünger aufgelistet. Diese wurden vom Landwirtschaftlichen Technologiezentrum Augustenberg (LTZ) am 16.03.2021 aktualisiert.</t>
  </si>
  <si>
    <t>In der Aufzeichnungstabelle haben Sie die Möglichkeit, die einzelnen Wirtschaftsdünger über Dropdown auszuwählen. Die dazugehörigen Werte werden dann in die Tabelle übernommen.</t>
  </si>
  <si>
    <t>Unter Stammdaten, haben Sie die Möglichkeit organischen Dünger mit eigenen Analysenwerten zu hinterlegen, um ihn ebenfalls in der Aufzeichnungstabelle auswählen zu können. Wie im untenstehenden Beispiel, „Gärrest Biogas“.</t>
  </si>
  <si>
    <t>1       Stammdaten</t>
  </si>
  <si>
    <t>1.1      Hinzufügen eigener organischer Dünger</t>
  </si>
  <si>
    <t>Unter Aufzeichnung können Sie die nötigen Angaben machen welche nach § 3 der Verbringungsverordnung zu erbringen sind.</t>
  </si>
  <si>
    <t>Neben Name und Anschrift der beteiligten Personen, müssen Sie das Datum der jeweiligen Aufnahme bzw. Abgabe angeben sowie die Art des Wirtschaftsdüngers und die dazugehörige Menge.</t>
  </si>
  <si>
    <t>Nach Eingabe des Datums, wählen Sie die Art des Wirtschaftsdüngers aus. Dabei können Sie aus den unter Stammdaten aufgeführten Düngemittel auswählen. Wie hier das zuvor unter Stammdaten hinterlegte „Gärrest Biogas“.</t>
  </si>
  <si>
    <t>Die zum Düngemittel zugehörigen Werte werden dann automatisch übertragen.</t>
  </si>
  <si>
    <t>Danach müssen Sie noch die entsprechende Menge eintragen.</t>
  </si>
  <si>
    <t>Die verschiedenen Einträge werden dann zu einer Jahressumme zusammengerechnet, wodurch man einen besseren Überblick über gesamte Aufnahme bzw. Abgabemenge bekommt.</t>
  </si>
  <si>
    <t>1.1</t>
  </si>
  <si>
    <t>2.1</t>
  </si>
  <si>
    <t>3.1</t>
  </si>
  <si>
    <t xml:space="preserve">Die Verbringungsverordnung gilt für alle Betriebe, die Wirtschaftsdünger sowie Stoffe, die als Ausgangsstoff oder Bestandteil Wirtschaftsdünger enthalten, abgeben (auch ohne Entgelt), befördern und aufnehmen. Betriebe, </t>
  </si>
  <si>
    <t>Betroffen sind nicht nur landwirtschaftliche sondern auch gewerbliche Tierhaltungen, Reitställe, Biogasanlagen, Lohnunternehmen, evt. Kompostanlagen und Erdenwerke etc. sowie Vermittler bzw. Zwischenhändler und Transporteure.</t>
  </si>
  <si>
    <t>1       Allgemeines</t>
  </si>
  <si>
    <t>·                     Name und Anschrift des Abgebers/Beförderers/Übernehmers,</t>
  </si>
  <si>
    <t>·                     Datum der Abgabe/ des Beförderns/ der Übernahme,</t>
  </si>
  <si>
    <t>·                     Wirtschaftsdüngerart bzw. Name des sonstigen Stoffes,</t>
  </si>
  <si>
    <t>·                     Menge der Frischmasse (FM) in Tonnen (t),</t>
  </si>
  <si>
    <t>·                     Gehalte an Stickstoff (N) und Phosphat (P2O5) in kg/t FM,</t>
  </si>
  <si>
    <t>·                     Menge Stickstoff aus Wirtschaftsdüngern tierischer Herkunft in kg.</t>
  </si>
  <si>
    <t>1.1      Wichtiger Hinweis!</t>
  </si>
  <si>
    <t>1       Aufzeichnung</t>
  </si>
  <si>
    <t>1.1      Ausfüllhinweise</t>
  </si>
  <si>
    <r>
      <t xml:space="preserve">Sofern Sie sowohl Aufnehmer als auch Abgeber sind, verwenden Sie bitte jeweils </t>
    </r>
    <r>
      <rPr>
        <b/>
        <sz val="11"/>
        <color theme="1"/>
        <rFont val="Calibri"/>
        <family val="2"/>
        <scheme val="minor"/>
      </rPr>
      <t>eine Aufzeichnung für Ihre Aufnahme</t>
    </r>
    <r>
      <rPr>
        <sz val="11"/>
        <color theme="1"/>
        <rFont val="Calibri"/>
        <family val="2"/>
        <scheme val="minor"/>
      </rPr>
      <t xml:space="preserve"> und </t>
    </r>
    <r>
      <rPr>
        <b/>
        <sz val="11"/>
        <color theme="1"/>
        <rFont val="Calibri"/>
        <family val="2"/>
        <scheme val="minor"/>
      </rPr>
      <t>eine weitere Aufzeichnung für Ihre Abgabe</t>
    </r>
    <r>
      <rPr>
        <sz val="11"/>
        <color theme="1"/>
        <rFont val="Calibri"/>
        <family val="2"/>
        <scheme val="minor"/>
      </rPr>
      <t>.</t>
    </r>
  </si>
  <si>
    <r>
      <t xml:space="preserve">Geben Sie nun an ob es sich dabei um </t>
    </r>
    <r>
      <rPr>
        <b/>
        <sz val="11"/>
        <color theme="1"/>
        <rFont val="Calibri"/>
        <family val="2"/>
        <scheme val="minor"/>
      </rPr>
      <t>„Richtwerte“</t>
    </r>
    <r>
      <rPr>
        <sz val="11"/>
        <color theme="1"/>
        <rFont val="Calibri"/>
        <family val="2"/>
        <scheme val="minor"/>
      </rPr>
      <t xml:space="preserve"> oder um </t>
    </r>
    <r>
      <rPr>
        <b/>
        <sz val="11"/>
        <color theme="1"/>
        <rFont val="Calibri"/>
        <family val="2"/>
        <scheme val="minor"/>
      </rPr>
      <t>„eigene Analysewerte“</t>
    </r>
    <r>
      <rPr>
        <sz val="11"/>
        <color theme="1"/>
        <rFont val="Calibri"/>
        <family val="2"/>
        <scheme val="minor"/>
      </rPr>
      <t xml:space="preserve"> handelt.</t>
    </r>
  </si>
  <si>
    <t>Stand 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</si>
</sst>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sz val="11"/>
      <color rgb="FF4F81BD"/>
      <name val="Calibri"/>
      <family val="2"/>
      <scheme val="minor"/>
    </font>
    <font>
      <b/>
      <sz val="11"/>
      <color rgb="FF365F9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/>
    </xf>
    <xf numFmtId="0" fontId="1" fillId="4" borderId="8" xfId="0" applyFont="1" applyFill="1" applyBorder="1"/>
    <xf numFmtId="0" fontId="1" fillId="5" borderId="8" xfId="0" applyFont="1" applyFill="1" applyBorder="1"/>
    <xf numFmtId="0" fontId="1" fillId="3" borderId="8" xfId="0" applyFont="1" applyFill="1" applyBorder="1"/>
    <xf numFmtId="0" fontId="1" fillId="2" borderId="19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23" xfId="0" applyFont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vertical="center"/>
    </xf>
    <xf numFmtId="0" fontId="1" fillId="0" borderId="0" xfId="0" applyFont="1" applyFill="1" applyBorder="1"/>
    <xf numFmtId="0" fontId="0" fillId="0" borderId="0" xfId="0" applyFont="1" applyFill="1" applyBorder="1" applyAlignment="1">
      <alignment vertical="center"/>
    </xf>
    <xf numFmtId="0" fontId="1" fillId="2" borderId="31" xfId="0" applyFont="1" applyFill="1" applyBorder="1"/>
    <xf numFmtId="0" fontId="1" fillId="0" borderId="26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" fillId="6" borderId="2" xfId="0" applyFont="1" applyFill="1" applyBorder="1"/>
    <xf numFmtId="0" fontId="1" fillId="6" borderId="32" xfId="0" applyFont="1" applyFill="1" applyBorder="1"/>
    <xf numFmtId="0" fontId="1" fillId="6" borderId="32" xfId="0" applyFont="1" applyFill="1" applyBorder="1" applyAlignment="1">
      <alignment horizontal="center"/>
    </xf>
    <xf numFmtId="0" fontId="1" fillId="6" borderId="3" xfId="0" applyFont="1" applyFill="1" applyBorder="1"/>
    <xf numFmtId="0" fontId="0" fillId="6" borderId="32" xfId="0" applyFill="1" applyBorder="1"/>
    <xf numFmtId="0" fontId="0" fillId="6" borderId="3" xfId="0" applyFill="1" applyBorder="1"/>
    <xf numFmtId="0" fontId="0" fillId="6" borderId="32" xfId="0" applyFill="1" applyBorder="1" applyAlignment="1">
      <alignment horizontal="center"/>
    </xf>
    <xf numFmtId="0" fontId="0" fillId="0" borderId="1" xfId="0" applyFill="1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/>
    </xf>
    <xf numFmtId="0" fontId="1" fillId="2" borderId="18" xfId="0" applyFont="1" applyFill="1" applyBorder="1" applyAlignment="1">
      <alignment horizontal="center"/>
    </xf>
    <xf numFmtId="0" fontId="1" fillId="0" borderId="0" xfId="0" applyFont="1"/>
    <xf numFmtId="0" fontId="0" fillId="0" borderId="23" xfId="0" applyBorder="1" applyAlignment="1" applyProtection="1">
      <alignment horizontal="center"/>
      <protection locked="0"/>
    </xf>
    <xf numFmtId="14" fontId="0" fillId="0" borderId="6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7" borderId="1" xfId="0" applyFill="1" applyBorder="1" applyProtection="1">
      <protection locked="0"/>
    </xf>
    <xf numFmtId="0" fontId="1" fillId="8" borderId="1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164" fontId="0" fillId="0" borderId="23" xfId="0" applyNumberFormat="1" applyFont="1" applyBorder="1" applyAlignment="1">
      <alignment vertical="center"/>
    </xf>
    <xf numFmtId="164" fontId="0" fillId="0" borderId="11" xfId="0" applyNumberFormat="1" applyFont="1" applyBorder="1" applyAlignment="1">
      <alignment vertical="center"/>
    </xf>
    <xf numFmtId="164" fontId="0" fillId="0" borderId="12" xfId="0" applyNumberFormat="1" applyFont="1" applyBorder="1" applyAlignment="1">
      <alignment vertical="center"/>
    </xf>
    <xf numFmtId="164" fontId="0" fillId="0" borderId="30" xfId="0" applyNumberFormat="1" applyFont="1" applyFill="1" applyBorder="1" applyAlignment="1">
      <alignment vertical="center"/>
    </xf>
    <xf numFmtId="0" fontId="0" fillId="7" borderId="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0" fillId="0" borderId="0" xfId="0" applyFont="1"/>
    <xf numFmtId="0" fontId="0" fillId="0" borderId="0" xfId="0" applyFont="1" applyAlignment="1"/>
    <xf numFmtId="0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49" fontId="5" fillId="0" borderId="0" xfId="1" applyNumberFormat="1" applyFont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0" fontId="6" fillId="0" borderId="0" xfId="0" applyFont="1" applyAlignment="1">
      <alignment horizontal="left" vertical="center" indent="4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/>
    </xf>
    <xf numFmtId="0" fontId="8" fillId="0" borderId="0" xfId="0" applyFont="1"/>
    <xf numFmtId="0" fontId="1" fillId="8" borderId="9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1" xfId="0" applyBorder="1" applyAlignment="1" applyProtection="1">
      <alignment horizontal="left" vertical="center"/>
      <protection locked="0"/>
    </xf>
    <xf numFmtId="0" fontId="1" fillId="0" borderId="27" xfId="0" applyFont="1" applyBorder="1"/>
    <xf numFmtId="0" fontId="1" fillId="0" borderId="28" xfId="0" applyFont="1" applyBorder="1"/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6</xdr:col>
      <xdr:colOff>720725</xdr:colOff>
      <xdr:row>60</xdr:row>
      <xdr:rowOff>128905</xdr:rowOff>
    </xdr:to>
    <xdr:pic>
      <xdr:nvPicPr>
        <xdr:cNvPr id="17" name="Grafik 16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2506325"/>
          <a:ext cx="5759450" cy="29864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6</xdr:col>
      <xdr:colOff>720725</xdr:colOff>
      <xdr:row>79</xdr:row>
      <xdr:rowOff>175260</xdr:rowOff>
    </xdr:to>
    <xdr:pic>
      <xdr:nvPicPr>
        <xdr:cNvPr id="29" name="Grafik 28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17125950"/>
          <a:ext cx="5759450" cy="20802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4</xdr:col>
      <xdr:colOff>9525</xdr:colOff>
      <xdr:row>88</xdr:row>
      <xdr:rowOff>66675</xdr:rowOff>
    </xdr:to>
    <xdr:pic>
      <xdr:nvPicPr>
        <xdr:cNvPr id="31" name="Grafik 30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19983450"/>
          <a:ext cx="3524250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91</xdr:row>
      <xdr:rowOff>66675</xdr:rowOff>
    </xdr:from>
    <xdr:to>
      <xdr:col>2</xdr:col>
      <xdr:colOff>847725</xdr:colOff>
      <xdr:row>99</xdr:row>
      <xdr:rowOff>152400</xdr:rowOff>
    </xdr:to>
    <xdr:pic>
      <xdr:nvPicPr>
        <xdr:cNvPr id="33" name="Grafik 32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1050" y="21383625"/>
          <a:ext cx="1590675" cy="1609725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102</xdr:row>
      <xdr:rowOff>171450</xdr:rowOff>
    </xdr:from>
    <xdr:to>
      <xdr:col>7</xdr:col>
      <xdr:colOff>144145</xdr:colOff>
      <xdr:row>105</xdr:row>
      <xdr:rowOff>142875</xdr:rowOff>
    </xdr:to>
    <xdr:pic>
      <xdr:nvPicPr>
        <xdr:cNvPr id="35" name="Grafik 34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5300" y="19583400"/>
          <a:ext cx="6211570" cy="5429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11</xdr:col>
      <xdr:colOff>695847</xdr:colOff>
      <xdr:row>9</xdr:row>
      <xdr:rowOff>186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381000"/>
          <a:ext cx="3743847" cy="1333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240506</xdr:colOff>
          <xdr:row>8</xdr:row>
          <xdr:rowOff>307181</xdr:rowOff>
        </xdr:from>
        <xdr:to>
          <xdr:col>10</xdr:col>
          <xdr:colOff>240506</xdr:colOff>
          <xdr:row>11</xdr:row>
          <xdr:rowOff>40482</xdr:rowOff>
        </xdr:to>
        <xdr:sp macro="" textlink="">
          <xdr:nvSpPr>
            <xdr:cNvPr id="1031" name="nach Richtwerten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nach Richtwerten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9</xdr:row>
          <xdr:rowOff>104775</xdr:rowOff>
        </xdr:from>
        <xdr:to>
          <xdr:col>6</xdr:col>
          <xdr:colOff>409575</xdr:colOff>
          <xdr:row>10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nach Analyse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240506</xdr:colOff>
          <xdr:row>8</xdr:row>
          <xdr:rowOff>307181</xdr:rowOff>
        </xdr:from>
        <xdr:to>
          <xdr:col>10</xdr:col>
          <xdr:colOff>240506</xdr:colOff>
          <xdr:row>11</xdr:row>
          <xdr:rowOff>40482</xdr:rowOff>
        </xdr:to>
        <xdr:sp macro="" textlink="">
          <xdr:nvSpPr>
            <xdr:cNvPr id="7169" name="nach Richtwerten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nach Richtwerten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9</xdr:row>
          <xdr:rowOff>104775</xdr:rowOff>
        </xdr:from>
        <xdr:to>
          <xdr:col>6</xdr:col>
          <xdr:colOff>409575</xdr:colOff>
          <xdr:row>10</xdr:row>
          <xdr:rowOff>114300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nach Analyse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2:T110"/>
  <sheetViews>
    <sheetView showGridLines="0" workbookViewId="0">
      <selection activeCell="B112" sqref="B112"/>
    </sheetView>
  </sheetViews>
  <sheetFormatPr baseColWidth="10" defaultRowHeight="15" x14ac:dyDescent="0.25"/>
  <cols>
    <col min="3" max="3" width="38" bestFit="1" customWidth="1"/>
    <col min="4" max="4" width="3.28515625" bestFit="1" customWidth="1"/>
  </cols>
  <sheetData>
    <row r="2" spans="1:20" x14ac:dyDescent="0.25">
      <c r="A2" s="61"/>
      <c r="B2" s="68" t="s">
        <v>82</v>
      </c>
      <c r="C2" s="61"/>
      <c r="D2" s="62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x14ac:dyDescent="0.25">
      <c r="A3" s="61"/>
      <c r="B3" s="63">
        <v>1</v>
      </c>
      <c r="C3" s="64" t="s">
        <v>83</v>
      </c>
      <c r="D3" s="64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spans="1:20" x14ac:dyDescent="0.25">
      <c r="A4" s="61"/>
      <c r="B4" s="65" t="s">
        <v>105</v>
      </c>
      <c r="C4" s="66" t="s">
        <v>84</v>
      </c>
      <c r="D4" s="64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</row>
    <row r="5" spans="1:20" x14ac:dyDescent="0.25">
      <c r="A5" s="61"/>
      <c r="B5" s="63">
        <v>2</v>
      </c>
      <c r="C5" s="64" t="s">
        <v>85</v>
      </c>
      <c r="D5" s="64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25">
      <c r="A6" s="61"/>
      <c r="B6" s="65" t="s">
        <v>106</v>
      </c>
      <c r="C6" s="66" t="s">
        <v>86</v>
      </c>
      <c r="D6" s="64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spans="1:20" x14ac:dyDescent="0.25">
      <c r="A7" s="61"/>
      <c r="B7" s="63">
        <v>3</v>
      </c>
      <c r="C7" s="64" t="s">
        <v>87</v>
      </c>
      <c r="D7" s="64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spans="1:20" x14ac:dyDescent="0.25">
      <c r="A8" s="61"/>
      <c r="B8" s="65" t="s">
        <v>107</v>
      </c>
      <c r="C8" s="66" t="s">
        <v>88</v>
      </c>
      <c r="D8" s="64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spans="1:20" x14ac:dyDescent="0.25">
      <c r="A9" s="61"/>
      <c r="B9" s="63"/>
      <c r="C9" s="64"/>
      <c r="D9" s="64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spans="1:20" x14ac:dyDescent="0.25">
      <c r="A10" s="61"/>
      <c r="B10" s="69"/>
      <c r="C10" s="61"/>
      <c r="D10" s="62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spans="1:20" x14ac:dyDescent="0.2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  <row r="12" spans="1:20" x14ac:dyDescent="0.2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</row>
    <row r="13" spans="1:20" x14ac:dyDescent="0.2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</row>
    <row r="14" spans="1:20" x14ac:dyDescent="0.25">
      <c r="A14" s="61"/>
      <c r="B14" s="70" t="s">
        <v>110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</row>
    <row r="15" spans="1:20" x14ac:dyDescent="0.25">
      <c r="A15" s="61"/>
      <c r="B15" s="69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</row>
    <row r="16" spans="1:20" x14ac:dyDescent="0.25">
      <c r="A16" s="61"/>
      <c r="B16" s="69" t="s">
        <v>108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</row>
    <row r="17" spans="1:20" x14ac:dyDescent="0.25">
      <c r="A17" s="61"/>
      <c r="B17" s="69" t="s">
        <v>109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</row>
    <row r="18" spans="1:20" x14ac:dyDescent="0.25">
      <c r="A18" s="61"/>
      <c r="B18" s="69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</row>
    <row r="19" spans="1:20" x14ac:dyDescent="0.25">
      <c r="A19" s="61"/>
      <c r="B19" s="71" t="s">
        <v>89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</row>
    <row r="20" spans="1:20" x14ac:dyDescent="0.25">
      <c r="A20" s="61"/>
      <c r="B20" s="69" t="s">
        <v>90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</row>
    <row r="21" spans="1:20" x14ac:dyDescent="0.25">
      <c r="A21" s="61"/>
      <c r="B21" s="69" t="s">
        <v>111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</row>
    <row r="22" spans="1:20" x14ac:dyDescent="0.25">
      <c r="A22" s="61"/>
      <c r="B22" s="69" t="s">
        <v>112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</row>
    <row r="23" spans="1:20" x14ac:dyDescent="0.25">
      <c r="A23" s="61"/>
      <c r="B23" s="69" t="s">
        <v>113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</row>
    <row r="24" spans="1:20" x14ac:dyDescent="0.25">
      <c r="A24" s="61"/>
      <c r="B24" s="69" t="s">
        <v>114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</row>
    <row r="25" spans="1:20" x14ac:dyDescent="0.25">
      <c r="A25" s="61"/>
      <c r="B25" s="69" t="s">
        <v>115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</row>
    <row r="26" spans="1:20" x14ac:dyDescent="0.25">
      <c r="A26" s="61"/>
      <c r="B26" s="69" t="s">
        <v>116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</row>
    <row r="27" spans="1:20" x14ac:dyDescent="0.25">
      <c r="A27" s="61"/>
      <c r="B27" s="69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</row>
    <row r="28" spans="1:20" x14ac:dyDescent="0.25">
      <c r="A28" s="61"/>
      <c r="B28" s="69" t="s">
        <v>91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</row>
    <row r="29" spans="1:20" x14ac:dyDescent="0.25">
      <c r="A29" s="61"/>
      <c r="B29" s="69" t="s">
        <v>92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</row>
    <row r="30" spans="1:20" x14ac:dyDescent="0.25">
      <c r="A30" s="61"/>
      <c r="B30" s="69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</row>
    <row r="31" spans="1:20" x14ac:dyDescent="0.25">
      <c r="A31" s="61"/>
      <c r="B31" s="67" t="s">
        <v>117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</row>
    <row r="32" spans="1:20" x14ac:dyDescent="0.25">
      <c r="A32" s="61"/>
      <c r="B32" s="69" t="s">
        <v>120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</row>
    <row r="33" spans="1:20" x14ac:dyDescent="0.25">
      <c r="A33" s="61"/>
      <c r="B33" s="69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</row>
    <row r="34" spans="1:20" x14ac:dyDescent="0.25">
      <c r="A34" s="61"/>
      <c r="B34" s="69" t="s">
        <v>93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</row>
    <row r="35" spans="1:20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</row>
    <row r="36" spans="1:20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</row>
    <row r="37" spans="1:20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</row>
    <row r="38" spans="1:20" x14ac:dyDescent="0.25">
      <c r="A38" s="61"/>
      <c r="B38" s="70" t="s">
        <v>97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</row>
    <row r="39" spans="1:20" x14ac:dyDescent="0.25">
      <c r="A39" s="61"/>
      <c r="B39" s="69" t="s">
        <v>94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</row>
    <row r="40" spans="1:20" x14ac:dyDescent="0.25">
      <c r="A40" s="61"/>
      <c r="B40" s="69" t="s">
        <v>95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</row>
    <row r="41" spans="1:20" x14ac:dyDescent="0.25">
      <c r="A41" s="61"/>
      <c r="B41" s="69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</row>
    <row r="42" spans="1:20" x14ac:dyDescent="0.25">
      <c r="A42" s="61"/>
      <c r="B42" s="69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</row>
    <row r="43" spans="1:20" x14ac:dyDescent="0.25">
      <c r="A43" s="61"/>
      <c r="B43" s="67" t="s">
        <v>98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44" spans="1:20" x14ac:dyDescent="0.25">
      <c r="A44" s="61"/>
      <c r="B44" s="69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</row>
    <row r="45" spans="1:20" x14ac:dyDescent="0.25">
      <c r="A45" s="61"/>
      <c r="B45" s="69" t="s">
        <v>96</v>
      </c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</row>
    <row r="46" spans="1:20" x14ac:dyDescent="0.2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</row>
    <row r="47" spans="1:20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</row>
    <row r="48" spans="1:20" x14ac:dyDescent="0.2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</row>
    <row r="49" spans="1:20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</row>
    <row r="50" spans="1:20" x14ac:dyDescent="0.2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</row>
    <row r="51" spans="1:20" x14ac:dyDescent="0.2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</row>
    <row r="52" spans="1:20" x14ac:dyDescent="0.2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</row>
    <row r="53" spans="1:20" x14ac:dyDescent="0.25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</row>
    <row r="54" spans="1:20" x14ac:dyDescent="0.2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</row>
    <row r="55" spans="1:20" x14ac:dyDescent="0.2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</row>
    <row r="56" spans="1:20" x14ac:dyDescent="0.2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</row>
    <row r="57" spans="1:20" x14ac:dyDescent="0.2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</row>
    <row r="58" spans="1:20" x14ac:dyDescent="0.2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</row>
    <row r="59" spans="1:20" x14ac:dyDescent="0.2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</row>
    <row r="60" spans="1:20" x14ac:dyDescent="0.2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</row>
    <row r="61" spans="1:20" x14ac:dyDescent="0.2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</row>
    <row r="62" spans="1:20" x14ac:dyDescent="0.2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</row>
    <row r="63" spans="1:20" x14ac:dyDescent="0.25">
      <c r="A63" s="61"/>
      <c r="B63" s="70" t="s">
        <v>118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</row>
    <row r="64" spans="1:20" x14ac:dyDescent="0.25">
      <c r="A64" s="61"/>
      <c r="B64" s="69" t="s">
        <v>99</v>
      </c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</row>
    <row r="65" spans="1:20" x14ac:dyDescent="0.25">
      <c r="A65" s="61"/>
      <c r="B65" s="69" t="s">
        <v>100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</row>
    <row r="66" spans="1:20" x14ac:dyDescent="0.25">
      <c r="A66" s="61"/>
      <c r="B66" s="69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</row>
    <row r="67" spans="1:20" x14ac:dyDescent="0.25">
      <c r="A67" s="61"/>
      <c r="B67" s="67" t="s">
        <v>119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</row>
    <row r="68" spans="1:20" x14ac:dyDescent="0.25">
      <c r="A68" s="61"/>
      <c r="B68" s="69" t="s">
        <v>101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</row>
    <row r="69" spans="1:20" x14ac:dyDescent="0.25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</row>
    <row r="70" spans="1:20" x14ac:dyDescent="0.2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</row>
    <row r="71" spans="1:20" x14ac:dyDescent="0.25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</row>
    <row r="72" spans="1:20" x14ac:dyDescent="0.25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</row>
    <row r="73" spans="1:20" x14ac:dyDescent="0.25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</row>
    <row r="74" spans="1:20" x14ac:dyDescent="0.25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</row>
    <row r="75" spans="1:20" x14ac:dyDescent="0.25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</row>
    <row r="76" spans="1:20" x14ac:dyDescent="0.25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</row>
    <row r="77" spans="1:20" x14ac:dyDescent="0.25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</row>
    <row r="78" spans="1:20" x14ac:dyDescent="0.25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</row>
    <row r="79" spans="1:20" x14ac:dyDescent="0.25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</row>
    <row r="80" spans="1:20" x14ac:dyDescent="0.25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</row>
    <row r="81" spans="1:20" x14ac:dyDescent="0.25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</row>
    <row r="82" spans="1:20" x14ac:dyDescent="0.25">
      <c r="A82" s="61"/>
      <c r="B82" s="69" t="s">
        <v>102</v>
      </c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</row>
    <row r="83" spans="1:20" x14ac:dyDescent="0.25">
      <c r="A83" s="61"/>
      <c r="B83" s="69" t="s">
        <v>121</v>
      </c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</row>
    <row r="84" spans="1:20" x14ac:dyDescent="0.25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</row>
    <row r="85" spans="1:20" x14ac:dyDescent="0.25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</row>
    <row r="86" spans="1:20" x14ac:dyDescent="0.25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</row>
    <row r="87" spans="1:20" x14ac:dyDescent="0.25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</row>
    <row r="88" spans="1:20" x14ac:dyDescent="0.25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</row>
    <row r="89" spans="1:20" x14ac:dyDescent="0.25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</row>
    <row r="90" spans="1:20" x14ac:dyDescent="0.25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</row>
    <row r="91" spans="1:20" x14ac:dyDescent="0.25">
      <c r="A91" s="61"/>
      <c r="B91" s="61" t="s">
        <v>103</v>
      </c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</row>
    <row r="92" spans="1:20" x14ac:dyDescent="0.25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</row>
    <row r="93" spans="1:20" x14ac:dyDescent="0.25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</row>
    <row r="94" spans="1:20" x14ac:dyDescent="0.25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</row>
    <row r="95" spans="1:20" x14ac:dyDescent="0.25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</row>
    <row r="96" spans="1:20" x14ac:dyDescent="0.25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</row>
    <row r="97" spans="1:20" x14ac:dyDescent="0.25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</row>
    <row r="98" spans="1:20" x14ac:dyDescent="0.25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</row>
    <row r="99" spans="1:20" x14ac:dyDescent="0.25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</row>
    <row r="100" spans="1:20" x14ac:dyDescent="0.25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</row>
    <row r="101" spans="1:20" x14ac:dyDescent="0.25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</row>
    <row r="102" spans="1:20" x14ac:dyDescent="0.25">
      <c r="A102" s="61"/>
      <c r="B102" s="61" t="s">
        <v>104</v>
      </c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</row>
    <row r="103" spans="1:20" x14ac:dyDescent="0.25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</row>
    <row r="104" spans="1:20" x14ac:dyDescent="0.25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</row>
    <row r="105" spans="1:20" x14ac:dyDescent="0.25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</row>
    <row r="106" spans="1:20" x14ac:dyDescent="0.25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</row>
    <row r="107" spans="1:20" x14ac:dyDescent="0.25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</row>
    <row r="108" spans="1:20" x14ac:dyDescent="0.25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</row>
    <row r="109" spans="1:20" x14ac:dyDescent="0.25">
      <c r="A109" s="61"/>
      <c r="B109" s="76" t="s">
        <v>122</v>
      </c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</row>
    <row r="110" spans="1:20" x14ac:dyDescent="0.25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</row>
  </sheetData>
  <sheetProtection algorithmName="SHA-512" hashValue="U6Z5B1Q4a8umA0LsDz+r++luk9Yo2XCuqfKJPn9AWShOHbanPHbEv9F2+EXcwEzsoaOKqykc4SwUsy4ZVgxJww==" saltValue="eBWUC830Rt2yYhDod0ASzQ==" spinCount="100000" sheet="1" objects="1" scenarios="1"/>
  <hyperlinks>
    <hyperlink ref="B3" location="_Toc69207393" display="_Toc69207393"/>
    <hyperlink ref="C3" location="_Toc69207393" display="_Toc69207393"/>
    <hyperlink ref="B4" location="Hinweise!_Toc69207394" display="Hinweise!_Toc69207394"/>
    <hyperlink ref="C4" location="_Toc69207394" display="_Toc69207394"/>
    <hyperlink ref="B5" location="_Toc69207395" display="_Toc69207395"/>
    <hyperlink ref="C5" location="_Toc69207395" display="_Toc69207395"/>
    <hyperlink ref="B6" location="_Toc69207396" display="_Toc69207396"/>
    <hyperlink ref="C6" location="_Toc69207396" display="_Toc69207396"/>
    <hyperlink ref="B7" location="_Toc69207397" display="_Toc69207397"/>
    <hyperlink ref="C7" location="_Toc69207397" display="_Toc69207397"/>
    <hyperlink ref="B8" location="_Toc69207398" display="_Toc69207398"/>
    <hyperlink ref="C8" location="_Toc69207398" display="_Toc69207398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B2:K51"/>
  <sheetViews>
    <sheetView zoomScaleNormal="100" workbookViewId="0">
      <pane xSplit="1" ySplit="6" topLeftCell="B43" activePane="bottomRight" state="frozen"/>
      <selection pane="topRight" activeCell="B1" sqref="B1"/>
      <selection pane="bottomLeft" activeCell="A7" sqref="A7"/>
      <selection pane="bottomRight" activeCell="B44" sqref="B44"/>
    </sheetView>
  </sheetViews>
  <sheetFormatPr baseColWidth="10" defaultRowHeight="15" x14ac:dyDescent="0.25"/>
  <cols>
    <col min="2" max="2" width="46" bestFit="1" customWidth="1"/>
    <col min="4" max="4" width="7.28515625" bestFit="1" customWidth="1"/>
    <col min="5" max="5" width="9.140625" customWidth="1"/>
    <col min="6" max="6" width="8.7109375" customWidth="1"/>
    <col min="7" max="7" width="7.5703125" customWidth="1"/>
    <col min="8" max="8" width="8" customWidth="1"/>
    <col min="9" max="9" width="8.85546875" customWidth="1"/>
    <col min="10" max="10" width="17.28515625" bestFit="1" customWidth="1"/>
    <col min="11" max="11" width="18.85546875" hidden="1" customWidth="1"/>
  </cols>
  <sheetData>
    <row r="2" spans="2:11" x14ac:dyDescent="0.25">
      <c r="B2" t="s">
        <v>81</v>
      </c>
    </row>
    <row r="4" spans="2:11" x14ac:dyDescent="0.25">
      <c r="B4" s="77" t="s">
        <v>24</v>
      </c>
      <c r="C4" s="79" t="s">
        <v>25</v>
      </c>
      <c r="D4" s="79" t="s">
        <v>26</v>
      </c>
      <c r="E4" s="83" t="s">
        <v>27</v>
      </c>
      <c r="F4" s="83"/>
      <c r="G4" s="83"/>
      <c r="H4" s="83"/>
      <c r="I4" s="83"/>
      <c r="J4" s="77" t="s">
        <v>28</v>
      </c>
      <c r="K4" s="26" t="s">
        <v>29</v>
      </c>
    </row>
    <row r="5" spans="2:11" x14ac:dyDescent="0.25">
      <c r="B5" s="84"/>
      <c r="C5" s="81"/>
      <c r="D5" s="80"/>
      <c r="E5" s="50" t="s">
        <v>30</v>
      </c>
      <c r="F5" s="50" t="s">
        <v>31</v>
      </c>
      <c r="G5" s="50" t="s">
        <v>32</v>
      </c>
      <c r="H5" s="50" t="s">
        <v>33</v>
      </c>
      <c r="I5" s="50" t="s">
        <v>34</v>
      </c>
      <c r="J5" s="78"/>
      <c r="K5" s="26"/>
    </row>
    <row r="6" spans="2:11" x14ac:dyDescent="0.25">
      <c r="B6" s="78"/>
      <c r="C6" s="51" t="s">
        <v>35</v>
      </c>
      <c r="D6" s="81"/>
      <c r="E6" s="82" t="s">
        <v>51</v>
      </c>
      <c r="F6" s="82"/>
      <c r="G6" s="82"/>
      <c r="H6" s="82"/>
      <c r="I6" s="82"/>
      <c r="J6" s="51" t="s">
        <v>35</v>
      </c>
      <c r="K6" s="26" t="s">
        <v>36</v>
      </c>
    </row>
    <row r="7" spans="2:11" x14ac:dyDescent="0.25">
      <c r="B7" s="33" t="s">
        <v>20</v>
      </c>
      <c r="C7" s="37"/>
      <c r="D7" s="37"/>
      <c r="E7" s="37"/>
      <c r="F7" s="37"/>
      <c r="G7" s="37"/>
      <c r="H7" s="37"/>
      <c r="I7" s="37"/>
      <c r="J7" s="38"/>
    </row>
    <row r="8" spans="2:11" x14ac:dyDescent="0.25">
      <c r="B8" s="31" t="s">
        <v>52</v>
      </c>
      <c r="C8" s="31">
        <v>25</v>
      </c>
      <c r="D8" s="32" t="s">
        <v>37</v>
      </c>
      <c r="E8" s="31">
        <v>7.3</v>
      </c>
      <c r="F8" s="31">
        <v>0.6</v>
      </c>
      <c r="G8" s="31">
        <v>4.5</v>
      </c>
      <c r="H8" s="31">
        <v>12.8</v>
      </c>
      <c r="I8" s="31">
        <v>1.5</v>
      </c>
      <c r="J8" s="31">
        <v>91</v>
      </c>
      <c r="K8">
        <v>0.88</v>
      </c>
    </row>
    <row r="9" spans="2:11" x14ac:dyDescent="0.25">
      <c r="B9" s="28" t="s">
        <v>38</v>
      </c>
      <c r="C9" s="28">
        <v>25</v>
      </c>
      <c r="D9" s="27" t="s">
        <v>37</v>
      </c>
      <c r="E9" s="28">
        <v>6.5</v>
      </c>
      <c r="F9" s="28">
        <v>0.6</v>
      </c>
      <c r="G9" s="28">
        <v>4</v>
      </c>
      <c r="H9" s="28">
        <v>11</v>
      </c>
      <c r="I9" s="28">
        <v>1.5</v>
      </c>
      <c r="J9" s="28">
        <v>90</v>
      </c>
      <c r="K9">
        <v>0.88</v>
      </c>
    </row>
    <row r="10" spans="2:11" x14ac:dyDescent="0.25">
      <c r="B10" s="28" t="s">
        <v>39</v>
      </c>
      <c r="C10" s="28">
        <v>25</v>
      </c>
      <c r="D10" s="27" t="s">
        <v>37</v>
      </c>
      <c r="E10" s="28">
        <v>9.8000000000000007</v>
      </c>
      <c r="F10" s="28">
        <v>0.8</v>
      </c>
      <c r="G10" s="28">
        <v>8.1999999999999993</v>
      </c>
      <c r="H10" s="28">
        <v>6.9</v>
      </c>
      <c r="I10" s="28">
        <v>2.5</v>
      </c>
      <c r="J10" s="28">
        <v>93</v>
      </c>
      <c r="K10">
        <v>0.93</v>
      </c>
    </row>
    <row r="11" spans="2:11" x14ac:dyDescent="0.25">
      <c r="B11" s="28" t="s">
        <v>40</v>
      </c>
      <c r="C11" s="28">
        <v>25</v>
      </c>
      <c r="D11" s="27" t="s">
        <v>37</v>
      </c>
      <c r="E11" s="28">
        <v>8.6</v>
      </c>
      <c r="F11" s="28">
        <v>0.7</v>
      </c>
      <c r="G11" s="28">
        <v>6.8</v>
      </c>
      <c r="H11" s="28">
        <v>6.7</v>
      </c>
      <c r="I11" s="28">
        <v>2.5</v>
      </c>
      <c r="J11" s="28">
        <v>93</v>
      </c>
      <c r="K11">
        <v>0.93</v>
      </c>
    </row>
    <row r="12" spans="2:11" x14ac:dyDescent="0.25">
      <c r="B12" s="28" t="s">
        <v>41</v>
      </c>
      <c r="C12" s="28">
        <v>25</v>
      </c>
      <c r="D12" s="27" t="s">
        <v>37</v>
      </c>
      <c r="E12" s="28">
        <v>5.5</v>
      </c>
      <c r="F12" s="28">
        <v>0.5</v>
      </c>
      <c r="G12" s="28">
        <v>3.2</v>
      </c>
      <c r="H12" s="28">
        <v>13.3</v>
      </c>
      <c r="I12" s="28">
        <v>2</v>
      </c>
      <c r="J12" s="28">
        <v>79</v>
      </c>
      <c r="K12">
        <v>0.89</v>
      </c>
    </row>
    <row r="13" spans="2:11" x14ac:dyDescent="0.25">
      <c r="B13" s="28" t="s">
        <v>42</v>
      </c>
      <c r="C13" s="28">
        <v>25</v>
      </c>
      <c r="D13" s="27" t="s">
        <v>37</v>
      </c>
      <c r="E13" s="28">
        <v>5</v>
      </c>
      <c r="F13" s="28">
        <v>0.5</v>
      </c>
      <c r="G13" s="28">
        <v>3.8</v>
      </c>
      <c r="H13" s="28">
        <v>12.6</v>
      </c>
      <c r="I13" s="28">
        <v>1</v>
      </c>
      <c r="J13" s="28">
        <v>68</v>
      </c>
      <c r="K13">
        <v>0.89</v>
      </c>
    </row>
    <row r="14" spans="2:11" x14ac:dyDescent="0.25">
      <c r="B14" s="28" t="s">
        <v>43</v>
      </c>
      <c r="C14" s="28">
        <v>25</v>
      </c>
      <c r="D14" s="27" t="s">
        <v>37</v>
      </c>
      <c r="E14" s="28">
        <v>5.2</v>
      </c>
      <c r="F14" s="28">
        <v>0.5</v>
      </c>
      <c r="G14" s="28">
        <v>3.6</v>
      </c>
      <c r="H14" s="28">
        <v>12.8</v>
      </c>
      <c r="I14" s="28">
        <v>2</v>
      </c>
      <c r="J14" s="28">
        <v>79</v>
      </c>
      <c r="K14">
        <v>0.89</v>
      </c>
    </row>
    <row r="15" spans="2:11" x14ac:dyDescent="0.25">
      <c r="B15" s="29" t="s">
        <v>44</v>
      </c>
      <c r="C15" s="29">
        <v>30</v>
      </c>
      <c r="D15" s="30" t="s">
        <v>37</v>
      </c>
      <c r="E15" s="29">
        <v>7.4</v>
      </c>
      <c r="F15" s="29">
        <v>0.7</v>
      </c>
      <c r="G15" s="29">
        <v>7.2</v>
      </c>
      <c r="H15" s="29">
        <v>12.9</v>
      </c>
      <c r="I15" s="29">
        <v>2.9</v>
      </c>
      <c r="J15" s="29">
        <v>68</v>
      </c>
      <c r="K15">
        <v>0.89</v>
      </c>
    </row>
    <row r="16" spans="2:11" x14ac:dyDescent="0.25">
      <c r="B16" s="33" t="s">
        <v>53</v>
      </c>
      <c r="C16" s="34"/>
      <c r="D16" s="35"/>
      <c r="E16" s="34"/>
      <c r="F16" s="34"/>
      <c r="G16" s="34"/>
      <c r="H16" s="34"/>
      <c r="I16" s="34"/>
      <c r="J16" s="36"/>
    </row>
    <row r="17" spans="2:11" x14ac:dyDescent="0.25">
      <c r="B17" s="31" t="s">
        <v>45</v>
      </c>
      <c r="C17" s="31">
        <v>50</v>
      </c>
      <c r="D17" s="32" t="s">
        <v>37</v>
      </c>
      <c r="E17" s="31">
        <v>20.3</v>
      </c>
      <c r="F17" s="31">
        <v>9.14</v>
      </c>
      <c r="G17" s="31">
        <v>16</v>
      </c>
      <c r="H17" s="31">
        <v>18</v>
      </c>
      <c r="I17" s="31">
        <v>6.9</v>
      </c>
      <c r="J17" s="31">
        <v>98.6</v>
      </c>
      <c r="K17">
        <v>0.79</v>
      </c>
    </row>
    <row r="18" spans="2:11" x14ac:dyDescent="0.25">
      <c r="B18" s="28" t="s">
        <v>46</v>
      </c>
      <c r="C18" s="28">
        <v>50</v>
      </c>
      <c r="D18" s="27" t="s">
        <v>37</v>
      </c>
      <c r="E18" s="28">
        <v>22.1</v>
      </c>
      <c r="F18" s="28">
        <v>9.9499999999999993</v>
      </c>
      <c r="G18" s="28">
        <v>17.5</v>
      </c>
      <c r="H18" s="28">
        <v>18.899999999999999</v>
      </c>
      <c r="I18" s="28">
        <v>7.5</v>
      </c>
      <c r="J18" s="28">
        <v>98.8</v>
      </c>
      <c r="K18">
        <v>0.79</v>
      </c>
    </row>
    <row r="19" spans="2:11" x14ac:dyDescent="0.25">
      <c r="B19" s="28" t="s">
        <v>47</v>
      </c>
      <c r="C19" s="28">
        <v>30</v>
      </c>
      <c r="D19" s="27" t="s">
        <v>37</v>
      </c>
      <c r="E19" s="28">
        <v>20.6</v>
      </c>
      <c r="F19" s="28">
        <v>9.27</v>
      </c>
      <c r="G19" s="28">
        <v>19</v>
      </c>
      <c r="H19" s="28">
        <v>13.6</v>
      </c>
      <c r="I19" s="28">
        <v>5</v>
      </c>
      <c r="J19" s="28">
        <v>97.5</v>
      </c>
      <c r="K19">
        <v>0.79</v>
      </c>
    </row>
    <row r="20" spans="2:11" x14ac:dyDescent="0.25">
      <c r="B20" s="28" t="s">
        <v>48</v>
      </c>
      <c r="C20" s="28">
        <v>30</v>
      </c>
      <c r="D20" s="27" t="s">
        <v>37</v>
      </c>
      <c r="E20" s="28">
        <v>20.6</v>
      </c>
      <c r="F20" s="28">
        <v>9.27</v>
      </c>
      <c r="G20" s="28">
        <v>19</v>
      </c>
      <c r="H20" s="28">
        <v>13.6</v>
      </c>
      <c r="I20" s="28">
        <v>5</v>
      </c>
      <c r="J20" s="28">
        <v>97.5</v>
      </c>
      <c r="K20">
        <v>0.79</v>
      </c>
    </row>
    <row r="21" spans="2:11" x14ac:dyDescent="0.25">
      <c r="B21" s="28" t="s">
        <v>49</v>
      </c>
      <c r="C21" s="28">
        <v>30</v>
      </c>
      <c r="D21" s="27" t="s">
        <v>37</v>
      </c>
      <c r="E21" s="28">
        <v>20.6</v>
      </c>
      <c r="F21" s="28">
        <v>9.27</v>
      </c>
      <c r="G21" s="28">
        <v>19</v>
      </c>
      <c r="H21" s="28">
        <v>13.6</v>
      </c>
      <c r="I21" s="28">
        <v>5</v>
      </c>
      <c r="J21" s="28">
        <v>97.5</v>
      </c>
      <c r="K21">
        <v>0.79</v>
      </c>
    </row>
    <row r="22" spans="2:11" x14ac:dyDescent="0.25">
      <c r="B22" s="28" t="s">
        <v>50</v>
      </c>
      <c r="C22" s="28">
        <v>30</v>
      </c>
      <c r="D22" s="27" t="s">
        <v>37</v>
      </c>
      <c r="E22" s="28">
        <v>20.6</v>
      </c>
      <c r="F22" s="28">
        <v>9.27</v>
      </c>
      <c r="G22" s="28">
        <v>19</v>
      </c>
      <c r="H22" s="28">
        <v>13.6</v>
      </c>
      <c r="I22" s="28">
        <v>5</v>
      </c>
      <c r="J22" s="28">
        <v>97.5</v>
      </c>
      <c r="K22">
        <v>0.79</v>
      </c>
    </row>
    <row r="23" spans="2:11" x14ac:dyDescent="0.25">
      <c r="B23" s="29" t="s">
        <v>54</v>
      </c>
      <c r="C23" s="29">
        <v>60</v>
      </c>
      <c r="D23" s="30" t="s">
        <v>37</v>
      </c>
      <c r="E23" s="29">
        <v>19.7</v>
      </c>
      <c r="F23" s="29">
        <v>8.8699999999999992</v>
      </c>
      <c r="G23" s="29">
        <v>15.7</v>
      </c>
      <c r="H23" s="29">
        <v>19.7</v>
      </c>
      <c r="I23" s="29">
        <v>7.5</v>
      </c>
      <c r="J23" s="29">
        <v>98.8</v>
      </c>
      <c r="K23">
        <v>0.79</v>
      </c>
    </row>
    <row r="24" spans="2:11" x14ac:dyDescent="0.25">
      <c r="B24" s="33" t="s">
        <v>21</v>
      </c>
      <c r="C24" s="37"/>
      <c r="D24" s="39"/>
      <c r="E24" s="37"/>
      <c r="F24" s="37"/>
      <c r="G24" s="37"/>
      <c r="H24" s="37"/>
      <c r="I24" s="37"/>
      <c r="J24" s="38"/>
    </row>
    <row r="25" spans="2:11" x14ac:dyDescent="0.25">
      <c r="B25" s="28" t="s">
        <v>60</v>
      </c>
      <c r="C25" s="28">
        <v>7.5</v>
      </c>
      <c r="D25" s="27" t="s">
        <v>55</v>
      </c>
      <c r="E25" s="28">
        <v>3</v>
      </c>
      <c r="F25" s="28">
        <v>1.7</v>
      </c>
      <c r="G25" s="28">
        <v>1.2</v>
      </c>
      <c r="H25" s="28">
        <v>4.7</v>
      </c>
      <c r="I25" s="28">
        <v>0.8</v>
      </c>
      <c r="J25" s="28">
        <v>100</v>
      </c>
    </row>
    <row r="26" spans="2:11" x14ac:dyDescent="0.25">
      <c r="B26" s="28" t="s">
        <v>61</v>
      </c>
      <c r="C26" s="28">
        <v>10</v>
      </c>
      <c r="D26" s="27" t="s">
        <v>55</v>
      </c>
      <c r="E26" s="28">
        <v>4</v>
      </c>
      <c r="F26" s="28">
        <v>2.2000000000000002</v>
      </c>
      <c r="G26" s="28">
        <v>1.6</v>
      </c>
      <c r="H26" s="28">
        <v>6.3</v>
      </c>
      <c r="I26" s="28">
        <v>1.07</v>
      </c>
      <c r="J26" s="28">
        <v>100</v>
      </c>
    </row>
    <row r="27" spans="2:11" x14ac:dyDescent="0.25">
      <c r="B27" s="28" t="s">
        <v>62</v>
      </c>
      <c r="C27" s="28">
        <v>7.5</v>
      </c>
      <c r="D27" s="27" t="s">
        <v>55</v>
      </c>
      <c r="E27" s="28">
        <v>2.4</v>
      </c>
      <c r="F27" s="28">
        <v>1.3</v>
      </c>
      <c r="G27" s="28">
        <v>1</v>
      </c>
      <c r="H27" s="28">
        <v>4</v>
      </c>
      <c r="I27" s="28">
        <v>0.8</v>
      </c>
      <c r="J27" s="28">
        <v>100</v>
      </c>
    </row>
    <row r="28" spans="2:11" x14ac:dyDescent="0.25">
      <c r="B28" s="28" t="s">
        <v>63</v>
      </c>
      <c r="C28" s="28">
        <v>10</v>
      </c>
      <c r="D28" s="27" t="s">
        <v>55</v>
      </c>
      <c r="E28" s="28">
        <v>3.2</v>
      </c>
      <c r="F28" s="28">
        <v>1.8</v>
      </c>
      <c r="G28" s="28">
        <v>1.3</v>
      </c>
      <c r="H28" s="28">
        <v>5.3</v>
      </c>
      <c r="I28" s="28">
        <v>1.07</v>
      </c>
      <c r="J28" s="28">
        <v>100</v>
      </c>
    </row>
    <row r="29" spans="2:11" x14ac:dyDescent="0.25">
      <c r="B29" s="28" t="s">
        <v>64</v>
      </c>
      <c r="C29" s="28">
        <v>7.5</v>
      </c>
      <c r="D29" s="27" t="s">
        <v>55</v>
      </c>
      <c r="E29" s="28">
        <v>3.4</v>
      </c>
      <c r="F29" s="28">
        <v>1.9</v>
      </c>
      <c r="G29" s="28">
        <v>1.4</v>
      </c>
      <c r="H29" s="28">
        <v>5.3</v>
      </c>
      <c r="I29" s="28">
        <v>0.7</v>
      </c>
      <c r="J29" s="28">
        <v>100</v>
      </c>
    </row>
    <row r="30" spans="2:11" x14ac:dyDescent="0.25">
      <c r="B30" s="28" t="s">
        <v>65</v>
      </c>
      <c r="C30" s="28">
        <v>10</v>
      </c>
      <c r="D30" s="27" t="s">
        <v>55</v>
      </c>
      <c r="E30" s="28">
        <v>4.5</v>
      </c>
      <c r="F30" s="28">
        <v>2.5</v>
      </c>
      <c r="G30" s="28">
        <v>1.8</v>
      </c>
      <c r="H30" s="28">
        <v>7.1</v>
      </c>
      <c r="I30" s="28">
        <v>0.93</v>
      </c>
      <c r="J30" s="28">
        <v>100</v>
      </c>
    </row>
    <row r="31" spans="2:11" x14ac:dyDescent="0.25">
      <c r="B31" s="28" t="s">
        <v>66</v>
      </c>
      <c r="C31" s="28">
        <v>7.5</v>
      </c>
      <c r="D31" s="27" t="s">
        <v>55</v>
      </c>
      <c r="E31" s="28">
        <v>3</v>
      </c>
      <c r="F31" s="28">
        <v>1.7</v>
      </c>
      <c r="G31" s="28">
        <v>1.3</v>
      </c>
      <c r="H31" s="28">
        <v>4.3</v>
      </c>
      <c r="I31" s="28">
        <v>0.7</v>
      </c>
      <c r="J31" s="28">
        <v>100</v>
      </c>
    </row>
    <row r="32" spans="2:11" x14ac:dyDescent="0.25">
      <c r="B32" s="28" t="s">
        <v>67</v>
      </c>
      <c r="C32" s="28">
        <v>10</v>
      </c>
      <c r="D32" s="27" t="s">
        <v>55</v>
      </c>
      <c r="E32" s="28">
        <v>4.0999999999999996</v>
      </c>
      <c r="F32" s="28">
        <v>2.2999999999999998</v>
      </c>
      <c r="G32" s="28">
        <v>1.7</v>
      </c>
      <c r="H32" s="28">
        <v>5.8</v>
      </c>
      <c r="I32" s="28">
        <v>0.93</v>
      </c>
      <c r="J32" s="28">
        <v>100</v>
      </c>
    </row>
    <row r="33" spans="2:11" x14ac:dyDescent="0.25">
      <c r="B33" s="28" t="s">
        <v>68</v>
      </c>
      <c r="C33" s="28">
        <v>7.5</v>
      </c>
      <c r="D33" s="27" t="s">
        <v>55</v>
      </c>
      <c r="E33" s="28">
        <v>3.6</v>
      </c>
      <c r="F33" s="28">
        <v>2</v>
      </c>
      <c r="G33" s="28">
        <v>1.5</v>
      </c>
      <c r="H33" s="28">
        <v>3.7</v>
      </c>
      <c r="I33" s="28">
        <v>0.7</v>
      </c>
      <c r="J33" s="28">
        <v>100</v>
      </c>
    </row>
    <row r="34" spans="2:11" x14ac:dyDescent="0.25">
      <c r="B34" s="28" t="s">
        <v>69</v>
      </c>
      <c r="C34" s="28">
        <v>10</v>
      </c>
      <c r="D34" s="27" t="s">
        <v>55</v>
      </c>
      <c r="E34" s="28">
        <v>4.7</v>
      </c>
      <c r="F34" s="28">
        <v>2.6</v>
      </c>
      <c r="G34" s="28">
        <v>2.1</v>
      </c>
      <c r="H34" s="28">
        <v>4.9000000000000004</v>
      </c>
      <c r="I34" s="28">
        <v>0.93</v>
      </c>
      <c r="J34" s="28">
        <v>100</v>
      </c>
    </row>
    <row r="35" spans="2:11" x14ac:dyDescent="0.25">
      <c r="B35" s="28" t="s">
        <v>56</v>
      </c>
      <c r="C35" s="28">
        <v>5</v>
      </c>
      <c r="D35" s="27" t="s">
        <v>55</v>
      </c>
      <c r="E35" s="28">
        <v>3.7</v>
      </c>
      <c r="F35" s="28">
        <v>2.6</v>
      </c>
      <c r="G35" s="28">
        <v>2.4</v>
      </c>
      <c r="H35" s="28">
        <v>2.5</v>
      </c>
      <c r="I35" s="28">
        <v>0.67</v>
      </c>
      <c r="J35" s="28">
        <v>100</v>
      </c>
    </row>
    <row r="36" spans="2:11" x14ac:dyDescent="0.25">
      <c r="B36" s="28" t="s">
        <v>57</v>
      </c>
      <c r="C36" s="28">
        <v>7.5</v>
      </c>
      <c r="D36" s="27" t="s">
        <v>55</v>
      </c>
      <c r="E36" s="28">
        <v>5.6</v>
      </c>
      <c r="F36" s="28">
        <v>3.9</v>
      </c>
      <c r="G36" s="28">
        <v>3.7</v>
      </c>
      <c r="H36" s="28">
        <v>3.7</v>
      </c>
      <c r="I36" s="28">
        <v>1</v>
      </c>
      <c r="J36" s="28">
        <v>100</v>
      </c>
    </row>
    <row r="37" spans="2:11" x14ac:dyDescent="0.25">
      <c r="B37" s="28" t="s">
        <v>58</v>
      </c>
      <c r="C37" s="28">
        <v>5</v>
      </c>
      <c r="D37" s="27" t="s">
        <v>55</v>
      </c>
      <c r="E37" s="28">
        <v>3.3</v>
      </c>
      <c r="F37" s="28">
        <v>2.2999999999999998</v>
      </c>
      <c r="G37" s="28">
        <v>2</v>
      </c>
      <c r="H37" s="28">
        <v>2.4</v>
      </c>
      <c r="I37" s="28">
        <v>0.67</v>
      </c>
      <c r="J37" s="28">
        <v>100</v>
      </c>
    </row>
    <row r="38" spans="2:11" x14ac:dyDescent="0.25">
      <c r="B38" s="28" t="s">
        <v>59</v>
      </c>
      <c r="C38" s="28">
        <v>7.5</v>
      </c>
      <c r="D38" s="27" t="s">
        <v>55</v>
      </c>
      <c r="E38" s="28">
        <v>4.9000000000000004</v>
      </c>
      <c r="F38" s="28">
        <v>3.4</v>
      </c>
      <c r="G38" s="28">
        <v>3</v>
      </c>
      <c r="H38" s="28">
        <v>3.6</v>
      </c>
      <c r="I38" s="28">
        <v>1</v>
      </c>
      <c r="J38" s="28">
        <v>100</v>
      </c>
      <c r="K38">
        <v>0.97</v>
      </c>
    </row>
    <row r="39" spans="2:11" x14ac:dyDescent="0.25">
      <c r="B39" s="28" t="s">
        <v>70</v>
      </c>
      <c r="C39" s="40">
        <v>5</v>
      </c>
      <c r="D39" s="27" t="s">
        <v>55</v>
      </c>
      <c r="E39" s="28">
        <v>5.2</v>
      </c>
      <c r="F39" s="28">
        <v>3.6</v>
      </c>
      <c r="G39" s="28">
        <v>3.8</v>
      </c>
      <c r="H39" s="28">
        <v>3.6</v>
      </c>
      <c r="I39" s="28">
        <v>0.67</v>
      </c>
      <c r="J39" s="28">
        <v>100</v>
      </c>
    </row>
    <row r="40" spans="2:11" x14ac:dyDescent="0.25">
      <c r="B40" s="28" t="s">
        <v>71</v>
      </c>
      <c r="C40" s="40">
        <v>7.5</v>
      </c>
      <c r="D40" s="27" t="s">
        <v>55</v>
      </c>
      <c r="E40" s="28">
        <v>7.9</v>
      </c>
      <c r="F40" s="28">
        <v>5.5</v>
      </c>
      <c r="G40" s="28">
        <v>5.7</v>
      </c>
      <c r="H40" s="28">
        <v>5.4</v>
      </c>
      <c r="I40" s="28">
        <v>1</v>
      </c>
      <c r="J40" s="28">
        <v>100</v>
      </c>
    </row>
    <row r="41" spans="2:11" x14ac:dyDescent="0.25">
      <c r="B41" s="28" t="s">
        <v>72</v>
      </c>
      <c r="C41" s="40">
        <v>5</v>
      </c>
      <c r="D41" s="27" t="s">
        <v>55</v>
      </c>
      <c r="E41" s="28">
        <v>4.4000000000000004</v>
      </c>
      <c r="F41" s="28">
        <v>3.1</v>
      </c>
      <c r="G41" s="28">
        <v>2.8</v>
      </c>
      <c r="H41" s="28">
        <v>2.9</v>
      </c>
      <c r="I41" s="28">
        <v>0.67</v>
      </c>
      <c r="J41" s="28">
        <v>100</v>
      </c>
    </row>
    <row r="42" spans="2:11" x14ac:dyDescent="0.25">
      <c r="B42" s="28" t="s">
        <v>73</v>
      </c>
      <c r="C42" s="40">
        <v>7.5</v>
      </c>
      <c r="D42" s="27" t="s">
        <v>55</v>
      </c>
      <c r="E42" s="28">
        <v>6.7</v>
      </c>
      <c r="F42" s="28">
        <v>4.7</v>
      </c>
      <c r="G42" s="28">
        <v>4.2</v>
      </c>
      <c r="H42" s="28">
        <v>4.4000000000000004</v>
      </c>
      <c r="I42" s="28">
        <v>1</v>
      </c>
      <c r="J42" s="28">
        <v>100</v>
      </c>
    </row>
    <row r="43" spans="2:11" x14ac:dyDescent="0.25">
      <c r="B43" s="33" t="s">
        <v>76</v>
      </c>
      <c r="C43" s="34"/>
      <c r="D43" s="35"/>
      <c r="E43" s="34"/>
      <c r="F43" s="34"/>
      <c r="G43" s="34"/>
      <c r="H43" s="34"/>
      <c r="I43" s="34"/>
      <c r="J43" s="36"/>
    </row>
    <row r="44" spans="2:11" x14ac:dyDescent="0.25">
      <c r="B44" s="28" t="s">
        <v>74</v>
      </c>
      <c r="C44" s="28">
        <v>1.5</v>
      </c>
      <c r="D44" s="27" t="s">
        <v>55</v>
      </c>
      <c r="E44" s="28">
        <v>3.1</v>
      </c>
      <c r="F44" s="28">
        <v>2.8</v>
      </c>
      <c r="G44" s="28">
        <v>0.3</v>
      </c>
      <c r="H44" s="28">
        <v>9.1</v>
      </c>
      <c r="I44" s="28">
        <v>0.5</v>
      </c>
      <c r="J44" s="28">
        <v>100</v>
      </c>
      <c r="K44">
        <v>0.99</v>
      </c>
    </row>
    <row r="45" spans="2:11" x14ac:dyDescent="0.25">
      <c r="B45" s="28" t="s">
        <v>75</v>
      </c>
      <c r="C45" s="28">
        <v>1.5</v>
      </c>
      <c r="D45" s="27" t="s">
        <v>55</v>
      </c>
      <c r="E45" s="28">
        <v>2.6</v>
      </c>
      <c r="F45" s="28">
        <v>2.5</v>
      </c>
      <c r="G45" s="28">
        <v>0.5</v>
      </c>
      <c r="H45" s="28">
        <v>4.8</v>
      </c>
      <c r="I45" s="28">
        <v>0.2</v>
      </c>
      <c r="J45" s="28">
        <v>100</v>
      </c>
      <c r="K45">
        <v>0.99</v>
      </c>
    </row>
    <row r="46" spans="2:11" x14ac:dyDescent="0.25">
      <c r="B46" s="33" t="s">
        <v>77</v>
      </c>
      <c r="C46" s="34"/>
      <c r="D46" s="34"/>
      <c r="E46" s="34"/>
      <c r="F46" s="34"/>
      <c r="G46" s="34"/>
      <c r="H46" s="34"/>
      <c r="I46" s="34"/>
      <c r="J46" s="36"/>
    </row>
    <row r="47" spans="2:11" x14ac:dyDescent="0.25">
      <c r="B47" s="49"/>
      <c r="C47" s="49"/>
      <c r="D47" s="56"/>
      <c r="E47" s="49"/>
      <c r="F47" s="49"/>
      <c r="G47" s="49"/>
      <c r="H47" s="49"/>
      <c r="I47" s="49"/>
      <c r="J47" s="49">
        <v>25</v>
      </c>
    </row>
    <row r="48" spans="2:11" x14ac:dyDescent="0.25">
      <c r="B48" s="49"/>
      <c r="C48" s="49"/>
      <c r="D48" s="56"/>
      <c r="E48" s="49"/>
      <c r="F48" s="49"/>
      <c r="G48" s="49"/>
      <c r="H48" s="49"/>
      <c r="I48" s="49"/>
      <c r="J48" s="49"/>
    </row>
    <row r="49" spans="2:10" x14ac:dyDescent="0.25">
      <c r="B49" s="49"/>
      <c r="C49" s="49"/>
      <c r="D49" s="56"/>
      <c r="E49" s="49"/>
      <c r="F49" s="49"/>
      <c r="G49" s="49"/>
      <c r="H49" s="49"/>
      <c r="I49" s="49"/>
      <c r="J49" s="49"/>
    </row>
    <row r="50" spans="2:10" x14ac:dyDescent="0.25">
      <c r="B50" s="49"/>
      <c r="C50" s="49"/>
      <c r="D50" s="56"/>
      <c r="E50" s="49"/>
      <c r="F50" s="49"/>
      <c r="G50" s="49"/>
      <c r="H50" s="49"/>
      <c r="I50" s="49"/>
      <c r="J50" s="49"/>
    </row>
    <row r="51" spans="2:10" x14ac:dyDescent="0.25">
      <c r="B51" s="49"/>
      <c r="C51" s="49"/>
      <c r="D51" s="56"/>
      <c r="E51" s="49"/>
      <c r="F51" s="49"/>
      <c r="G51" s="49"/>
      <c r="H51" s="49"/>
      <c r="I51" s="49"/>
      <c r="J51" s="49"/>
    </row>
  </sheetData>
  <sheetProtection algorithmName="SHA-512" hashValue="XTrnYtO2Q+Ijhg4xqf2zOjZUD/KSPGWn4yYFhpyO1C3DDw8KOqCmbDcNSaYJEiBJwxRemrg8871iBpwB/Z7djg==" saltValue="7FAJkMbg6eS5zKh6eAQwnA==" spinCount="100000" sheet="1" objects="1" scenarios="1"/>
  <mergeCells count="6">
    <mergeCell ref="J4:J5"/>
    <mergeCell ref="D4:D6"/>
    <mergeCell ref="E6:I6"/>
    <mergeCell ref="E4:I4"/>
    <mergeCell ref="B4:B6"/>
    <mergeCell ref="C4:C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B2:N33"/>
  <sheetViews>
    <sheetView showGridLines="0" showZeros="0" topLeftCell="B1" zoomScale="80" zoomScaleNormal="80" workbookViewId="0">
      <selection activeCell="B15" sqref="B15:C15"/>
    </sheetView>
  </sheetViews>
  <sheetFormatPr baseColWidth="10" defaultRowHeight="15" x14ac:dyDescent="0.25"/>
  <cols>
    <col min="2" max="2" width="16.5703125" customWidth="1"/>
    <col min="3" max="3" width="35.5703125" bestFit="1" customWidth="1"/>
    <col min="4" max="4" width="8.85546875" customWidth="1"/>
    <col min="5" max="5" width="8.7109375" hidden="1" customWidth="1"/>
    <col min="6" max="6" width="16.28515625" customWidth="1"/>
    <col min="7" max="7" width="14.42578125" customWidth="1"/>
    <col min="8" max="8" width="7.85546875" hidden="1" customWidth="1"/>
    <col min="9" max="9" width="12.7109375" bestFit="1" customWidth="1"/>
    <col min="10" max="10" width="4.42578125" hidden="1" customWidth="1"/>
    <col min="11" max="11" width="14.28515625" bestFit="1" customWidth="1"/>
    <col min="12" max="12" width="28.5703125" customWidth="1"/>
    <col min="13" max="13" width="30.7109375" customWidth="1"/>
    <col min="14" max="14" width="28.42578125" customWidth="1"/>
  </cols>
  <sheetData>
    <row r="2" spans="2:14" ht="18.75" x14ac:dyDescent="0.3">
      <c r="B2" s="109" t="s">
        <v>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2:14" ht="18.75" x14ac:dyDescent="0.3">
      <c r="B3" s="109" t="s">
        <v>1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5" spans="2:14" ht="15.75" thickBot="1" x14ac:dyDescent="0.3">
      <c r="C5" s="112" t="s">
        <v>12</v>
      </c>
      <c r="D5" s="113"/>
      <c r="E5" s="25"/>
      <c r="F5" s="110" t="s">
        <v>2</v>
      </c>
      <c r="G5" s="110"/>
      <c r="H5" s="110"/>
      <c r="I5" s="110"/>
      <c r="J5" s="110"/>
      <c r="K5" s="110"/>
      <c r="L5" s="4" t="s">
        <v>3</v>
      </c>
      <c r="M5" s="20"/>
    </row>
    <row r="6" spans="2:14" ht="24.95" customHeight="1" thickBot="1" x14ac:dyDescent="0.3">
      <c r="B6" s="10" t="s">
        <v>13</v>
      </c>
      <c r="C6" s="107"/>
      <c r="D6" s="108"/>
      <c r="E6" s="45"/>
      <c r="F6" s="111"/>
      <c r="G6" s="111"/>
      <c r="H6" s="111"/>
      <c r="I6" s="111"/>
      <c r="J6" s="111"/>
      <c r="K6" s="111"/>
      <c r="L6" s="57"/>
      <c r="M6" s="1"/>
    </row>
    <row r="7" spans="2:14" ht="24.95" customHeight="1" thickBot="1" x14ac:dyDescent="0.3">
      <c r="B7" s="11" t="s">
        <v>11</v>
      </c>
      <c r="C7" s="107"/>
      <c r="D7" s="108"/>
      <c r="E7" s="45"/>
      <c r="F7" s="111"/>
      <c r="G7" s="111"/>
      <c r="H7" s="111"/>
      <c r="I7" s="111"/>
      <c r="J7" s="111"/>
      <c r="K7" s="111"/>
      <c r="L7" s="57"/>
      <c r="M7" s="1"/>
    </row>
    <row r="8" spans="2:14" ht="24.95" customHeight="1" thickBot="1" x14ac:dyDescent="0.3">
      <c r="B8" s="9" t="s">
        <v>14</v>
      </c>
      <c r="C8" s="107"/>
      <c r="D8" s="108"/>
      <c r="E8" s="45"/>
      <c r="F8" s="111"/>
      <c r="G8" s="111"/>
      <c r="H8" s="111"/>
      <c r="I8" s="111"/>
      <c r="J8" s="111"/>
      <c r="K8" s="111"/>
      <c r="L8" s="57"/>
      <c r="M8" s="1"/>
    </row>
    <row r="9" spans="2:14" ht="24.95" customHeight="1" x14ac:dyDescent="0.25">
      <c r="B9" s="22"/>
      <c r="C9" s="114"/>
      <c r="D9" s="114"/>
      <c r="E9" s="115"/>
      <c r="F9" s="114"/>
      <c r="G9" s="114"/>
      <c r="H9" s="114"/>
      <c r="I9" s="114"/>
      <c r="J9" s="114"/>
      <c r="K9" s="114"/>
      <c r="L9" s="114"/>
      <c r="M9" s="1"/>
    </row>
    <row r="10" spans="2:14" ht="18" customHeight="1" x14ac:dyDescent="0.25">
      <c r="B10" s="22"/>
      <c r="C10" s="41"/>
      <c r="D10" s="41"/>
      <c r="E10" s="41"/>
      <c r="F10" s="1"/>
      <c r="G10" s="1"/>
      <c r="H10" s="1"/>
      <c r="I10" s="1"/>
      <c r="J10" s="1"/>
      <c r="K10" s="1"/>
      <c r="L10" s="1"/>
      <c r="M10" s="1"/>
    </row>
    <row r="11" spans="2:14" ht="15.75" thickBot="1" x14ac:dyDescent="0.3">
      <c r="F11" s="42"/>
      <c r="G11" s="44"/>
      <c r="H11" s="42" t="s">
        <v>78</v>
      </c>
      <c r="I11" s="44"/>
    </row>
    <row r="12" spans="2:14" x14ac:dyDescent="0.25">
      <c r="B12" s="85" t="s">
        <v>79</v>
      </c>
      <c r="C12" s="88" t="s">
        <v>4</v>
      </c>
      <c r="D12" s="12" t="s">
        <v>18</v>
      </c>
      <c r="E12" s="12"/>
      <c r="F12" s="101" t="s">
        <v>5</v>
      </c>
      <c r="G12" s="99"/>
      <c r="H12" s="99"/>
      <c r="I12" s="102"/>
      <c r="J12" s="8"/>
      <c r="K12" s="43" t="s">
        <v>80</v>
      </c>
      <c r="L12" s="99" t="s">
        <v>10</v>
      </c>
      <c r="M12" s="99"/>
      <c r="N12" s="100"/>
    </row>
    <row r="13" spans="2:14" x14ac:dyDescent="0.25">
      <c r="B13" s="86"/>
      <c r="C13" s="89"/>
      <c r="D13" s="13" t="s">
        <v>19</v>
      </c>
      <c r="E13" s="13"/>
      <c r="F13" s="103" t="s">
        <v>9</v>
      </c>
      <c r="G13" s="104"/>
      <c r="H13" s="15"/>
      <c r="I13" s="97" t="s">
        <v>6</v>
      </c>
      <c r="J13" s="6"/>
      <c r="K13" s="95" t="s">
        <v>8</v>
      </c>
      <c r="L13" s="91" t="s">
        <v>22</v>
      </c>
      <c r="M13" s="105" t="s">
        <v>11</v>
      </c>
      <c r="N13" s="93" t="s">
        <v>14</v>
      </c>
    </row>
    <row r="14" spans="2:14" x14ac:dyDescent="0.25">
      <c r="B14" s="87"/>
      <c r="C14" s="90"/>
      <c r="D14" s="14" t="s">
        <v>17</v>
      </c>
      <c r="E14" s="14"/>
      <c r="F14" s="5" t="s">
        <v>7</v>
      </c>
      <c r="G14" s="3" t="s">
        <v>15</v>
      </c>
      <c r="H14" s="16"/>
      <c r="I14" s="98"/>
      <c r="J14" s="7"/>
      <c r="K14" s="96"/>
      <c r="L14" s="92"/>
      <c r="M14" s="106"/>
      <c r="N14" s="94"/>
    </row>
    <row r="15" spans="2:14" ht="24.95" customHeight="1" x14ac:dyDescent="0.25">
      <c r="B15" s="46"/>
      <c r="C15" s="47"/>
      <c r="D15" s="17" t="str">
        <f>IF(B15&gt;0,VLOOKUP($C15,Stammdaten!$B$8:$J$51,9,FALSE),"")</f>
        <v/>
      </c>
      <c r="E15" s="17" t="str">
        <f>IF(B15&gt;0,VLOOKUP($C15,Stammdaten!$B$8:$J$51,9,FALSE),"")</f>
        <v/>
      </c>
      <c r="F15" s="17" t="str">
        <f>IF(B15&gt;0,VLOOKUP($C15,Stammdaten!$B$8:$J$51,4,FALSE),"")</f>
        <v/>
      </c>
      <c r="G15" s="17" t="str">
        <f>IF(B15&gt;0,VLOOKUP($C15,Stammdaten!$B$8:$J$51,6,FALSE),"")</f>
        <v/>
      </c>
      <c r="H15" s="17" t="str">
        <f t="shared" ref="H15:H30" si="0">IF(B15&gt;0,K15*G15,"")</f>
        <v/>
      </c>
      <c r="I15" s="17" t="str">
        <f>IF(B15&gt;0,VLOOKUP($C15,Stammdaten!$B$8:$J$51,2,FALSE),"")</f>
        <v/>
      </c>
      <c r="J15" s="17" t="str">
        <f t="shared" ref="J15:J30" si="1">IF(B15&gt;0,F15*K15,"")</f>
        <v/>
      </c>
      <c r="K15" s="47"/>
      <c r="L15" s="58"/>
      <c r="M15" s="59"/>
      <c r="N15" s="60"/>
    </row>
    <row r="16" spans="2:14" ht="24.95" customHeight="1" x14ac:dyDescent="0.25">
      <c r="B16" s="46"/>
      <c r="C16" s="47"/>
      <c r="D16" s="17" t="str">
        <f>IF(B16&gt;0,VLOOKUP($C16,Stammdaten!$B$8:$J$51,9,FALSE),"")</f>
        <v/>
      </c>
      <c r="E16" s="17" t="str">
        <f>IF(B16&gt;0,VLOOKUP($C16,Stammdaten!$B$8:$J$51,9,FALSE),"")</f>
        <v/>
      </c>
      <c r="F16" s="17" t="str">
        <f>IF(B16&gt;0,VLOOKUP($C16,Stammdaten!$B$8:$J$51,4,FALSE),"")</f>
        <v/>
      </c>
      <c r="G16" s="17" t="str">
        <f>IF(B16&gt;0,VLOOKUP($C16,Stammdaten!$B$8:$J$51,6,FALSE),"")</f>
        <v/>
      </c>
      <c r="H16" s="17" t="str">
        <f t="shared" si="0"/>
        <v/>
      </c>
      <c r="I16" s="17" t="str">
        <f>IF(B16&gt;0,VLOOKUP($C16,Stammdaten!$B$8:$J$51,2,FALSE),"")</f>
        <v/>
      </c>
      <c r="J16" s="17" t="str">
        <f t="shared" si="1"/>
        <v/>
      </c>
      <c r="K16" s="47"/>
      <c r="L16" s="58"/>
      <c r="M16" s="59"/>
      <c r="N16" s="60"/>
    </row>
    <row r="17" spans="2:14" ht="24.95" customHeight="1" x14ac:dyDescent="0.25">
      <c r="B17" s="46"/>
      <c r="C17" s="47"/>
      <c r="D17" s="17" t="str">
        <f>IF(B17&gt;0,VLOOKUP($C17,Stammdaten!$B$8:$J$51,9,FALSE),"")</f>
        <v/>
      </c>
      <c r="E17" s="17" t="str">
        <f>IF(B17&gt;0,VLOOKUP($C17,Stammdaten!$B$8:$J$51,9,FALSE),"")</f>
        <v/>
      </c>
      <c r="F17" s="17" t="str">
        <f>IF(B17&gt;0,VLOOKUP($C17,Stammdaten!$B$8:$J$51,4,FALSE),"")</f>
        <v/>
      </c>
      <c r="G17" s="17" t="str">
        <f>IF(B17&gt;0,VLOOKUP($C17,Stammdaten!$B$8:$J$51,6,FALSE),"")</f>
        <v/>
      </c>
      <c r="H17" s="17" t="str">
        <f t="shared" si="0"/>
        <v/>
      </c>
      <c r="I17" s="17" t="str">
        <f>IF(B17&gt;0,VLOOKUP($C17,Stammdaten!$B$8:$J$51,2,FALSE),"")</f>
        <v/>
      </c>
      <c r="J17" s="17" t="str">
        <f t="shared" si="1"/>
        <v/>
      </c>
      <c r="K17" s="47"/>
      <c r="L17" s="58"/>
      <c r="M17" s="59"/>
      <c r="N17" s="60"/>
    </row>
    <row r="18" spans="2:14" ht="24.95" customHeight="1" x14ac:dyDescent="0.25">
      <c r="B18" s="48"/>
      <c r="C18" s="47"/>
      <c r="D18" s="17" t="str">
        <f>IF(B18&gt;0,VLOOKUP($C18,Stammdaten!$B$8:$J$51,9,FALSE),"")</f>
        <v/>
      </c>
      <c r="E18" s="17" t="str">
        <f>IF(B18&gt;0,VLOOKUP($C18,Stammdaten!$B$8:$J$51,9,FALSE),"")</f>
        <v/>
      </c>
      <c r="F18" s="17" t="str">
        <f>IF(B18&gt;0,VLOOKUP($C18,Stammdaten!$B$8:$J$51,4,FALSE),"")</f>
        <v/>
      </c>
      <c r="G18" s="17" t="str">
        <f>IF(B18&gt;0,VLOOKUP($C18,Stammdaten!$B$8:$J$51,6,FALSE),"")</f>
        <v/>
      </c>
      <c r="H18" s="17" t="str">
        <f t="shared" si="0"/>
        <v/>
      </c>
      <c r="I18" s="17" t="str">
        <f>IF(B18&gt;0,VLOOKUP($C18,Stammdaten!$B$8:$J$51,2,FALSE),"")</f>
        <v/>
      </c>
      <c r="J18" s="17" t="str">
        <f t="shared" si="1"/>
        <v/>
      </c>
      <c r="K18" s="47"/>
      <c r="L18" s="58"/>
      <c r="M18" s="59"/>
      <c r="N18" s="60"/>
    </row>
    <row r="19" spans="2:14" ht="24.95" customHeight="1" x14ac:dyDescent="0.25">
      <c r="B19" s="48"/>
      <c r="C19" s="47"/>
      <c r="D19" s="17" t="str">
        <f>IF(B19&gt;0,VLOOKUP($C19,Stammdaten!$B$8:$J$51,9,FALSE),"")</f>
        <v/>
      </c>
      <c r="E19" s="17" t="str">
        <f>IF(B19&gt;0,VLOOKUP($C19,Stammdaten!$B$8:$J$51,9,FALSE),"")</f>
        <v/>
      </c>
      <c r="F19" s="17" t="str">
        <f>IF(B19&gt;0,VLOOKUP($C19,Stammdaten!$B$8:$J$51,4,FALSE),"")</f>
        <v/>
      </c>
      <c r="G19" s="17" t="str">
        <f>IF(B19&gt;0,VLOOKUP($C19,Stammdaten!$B$8:$J$51,6,FALSE),"")</f>
        <v/>
      </c>
      <c r="H19" s="17" t="str">
        <f t="shared" si="0"/>
        <v/>
      </c>
      <c r="I19" s="17" t="str">
        <f>IF(B19&gt;0,VLOOKUP($C19,Stammdaten!$B$8:$J$51,2,FALSE),"")</f>
        <v/>
      </c>
      <c r="J19" s="17" t="str">
        <f t="shared" si="1"/>
        <v/>
      </c>
      <c r="K19" s="47"/>
      <c r="L19" s="58"/>
      <c r="M19" s="59"/>
      <c r="N19" s="60"/>
    </row>
    <row r="20" spans="2:14" ht="24.95" customHeight="1" x14ac:dyDescent="0.25">
      <c r="B20" s="48"/>
      <c r="C20" s="47"/>
      <c r="D20" s="17" t="str">
        <f>IF(B20&gt;0,VLOOKUP($C20,Stammdaten!$B$8:$J$51,9,FALSE),"")</f>
        <v/>
      </c>
      <c r="E20" s="17" t="str">
        <f>IF(B20&gt;0,VLOOKUP($C20,Stammdaten!$B$8:$J$51,9,FALSE),"")</f>
        <v/>
      </c>
      <c r="F20" s="17" t="str">
        <f>IF(B20&gt;0,VLOOKUP($C20,Stammdaten!$B$8:$J$51,4,FALSE),"")</f>
        <v/>
      </c>
      <c r="G20" s="17" t="str">
        <f>IF(B20&gt;0,VLOOKUP($C20,Stammdaten!$B$8:$J$51,6,FALSE),"")</f>
        <v/>
      </c>
      <c r="H20" s="17" t="str">
        <f t="shared" si="0"/>
        <v/>
      </c>
      <c r="I20" s="17" t="str">
        <f>IF(B20&gt;0,VLOOKUP($C20,Stammdaten!$B$8:$J$51,2,FALSE),"")</f>
        <v/>
      </c>
      <c r="J20" s="17" t="str">
        <f t="shared" si="1"/>
        <v/>
      </c>
      <c r="K20" s="47"/>
      <c r="L20" s="58"/>
      <c r="M20" s="59"/>
      <c r="N20" s="60"/>
    </row>
    <row r="21" spans="2:14" ht="24.95" customHeight="1" x14ac:dyDescent="0.25">
      <c r="B21" s="48"/>
      <c r="C21" s="47"/>
      <c r="D21" s="17" t="str">
        <f>IF(B21&gt;0,VLOOKUP($C21,Stammdaten!$B$8:$J$51,9,FALSE),"")</f>
        <v/>
      </c>
      <c r="E21" s="17" t="str">
        <f>IF(B21&gt;0,VLOOKUP($C21,Stammdaten!$B$8:$J$51,9,FALSE),"")</f>
        <v/>
      </c>
      <c r="F21" s="17" t="str">
        <f>IF(B21&gt;0,VLOOKUP($C21,Stammdaten!$B$8:$J$51,4,FALSE),"")</f>
        <v/>
      </c>
      <c r="G21" s="17" t="str">
        <f>IF(B21&gt;0,VLOOKUP($C21,Stammdaten!$B$8:$J$51,6,FALSE),"")</f>
        <v/>
      </c>
      <c r="H21" s="17" t="str">
        <f t="shared" si="0"/>
        <v/>
      </c>
      <c r="I21" s="17" t="str">
        <f>IF(B21&gt;0,VLOOKUP($C21,Stammdaten!$B$8:$J$51,2,FALSE),"")</f>
        <v/>
      </c>
      <c r="J21" s="17" t="str">
        <f t="shared" si="1"/>
        <v/>
      </c>
      <c r="K21" s="47"/>
      <c r="L21" s="58"/>
      <c r="M21" s="59"/>
      <c r="N21" s="60"/>
    </row>
    <row r="22" spans="2:14" ht="24.95" customHeight="1" x14ac:dyDescent="0.25">
      <c r="B22" s="48"/>
      <c r="C22" s="47"/>
      <c r="D22" s="17" t="str">
        <f>IF(B22&gt;0,VLOOKUP($C22,Stammdaten!$B$8:$J$51,9,FALSE),"")</f>
        <v/>
      </c>
      <c r="E22" s="17" t="str">
        <f>IF(B22&gt;0,VLOOKUP($C22,Stammdaten!$B$8:$J$51,9,FALSE),"")</f>
        <v/>
      </c>
      <c r="F22" s="17" t="str">
        <f>IF(B22&gt;0,VLOOKUP($C22,Stammdaten!$B$8:$J$51,4,FALSE),"")</f>
        <v/>
      </c>
      <c r="G22" s="17" t="str">
        <f>IF(B22&gt;0,VLOOKUP($C22,Stammdaten!$B$8:$J$51,6,FALSE),"")</f>
        <v/>
      </c>
      <c r="H22" s="17" t="str">
        <f t="shared" si="0"/>
        <v/>
      </c>
      <c r="I22" s="17" t="str">
        <f>IF(B22&gt;0,VLOOKUP($C22,Stammdaten!$B$8:$J$51,2,FALSE),"")</f>
        <v/>
      </c>
      <c r="J22" s="17" t="str">
        <f t="shared" si="1"/>
        <v/>
      </c>
      <c r="K22" s="47"/>
      <c r="L22" s="58"/>
      <c r="M22" s="59"/>
      <c r="N22" s="60"/>
    </row>
    <row r="23" spans="2:14" ht="24.95" customHeight="1" x14ac:dyDescent="0.25">
      <c r="B23" s="48"/>
      <c r="C23" s="47"/>
      <c r="D23" s="17" t="str">
        <f>IF(B23&gt;0,VLOOKUP($C23,Stammdaten!$B$8:$J$51,9,FALSE),"")</f>
        <v/>
      </c>
      <c r="E23" s="17" t="str">
        <f>IF(B23&gt;0,VLOOKUP($C23,Stammdaten!$B$8:$J$51,9,FALSE),"")</f>
        <v/>
      </c>
      <c r="F23" s="17" t="str">
        <f>IF(B23&gt;0,VLOOKUP($C23,Stammdaten!$B$8:$J$51,4,FALSE),"")</f>
        <v/>
      </c>
      <c r="G23" s="17" t="str">
        <f>IF(B23&gt;0,VLOOKUP($C23,Stammdaten!$B$8:$J$51,6,FALSE),"")</f>
        <v/>
      </c>
      <c r="H23" s="17" t="str">
        <f t="shared" si="0"/>
        <v/>
      </c>
      <c r="I23" s="17" t="str">
        <f>IF(B23&gt;0,VLOOKUP($C23,Stammdaten!$B$8:$J$51,2,FALSE),"")</f>
        <v/>
      </c>
      <c r="J23" s="17" t="str">
        <f t="shared" si="1"/>
        <v/>
      </c>
      <c r="K23" s="47"/>
      <c r="L23" s="58"/>
      <c r="M23" s="59"/>
      <c r="N23" s="60"/>
    </row>
    <row r="24" spans="2:14" ht="24.95" customHeight="1" x14ac:dyDescent="0.25">
      <c r="B24" s="48"/>
      <c r="C24" s="47"/>
      <c r="D24" s="17" t="str">
        <f>IF(B24&gt;0,VLOOKUP($C24,Stammdaten!$B$8:$J$51,9,FALSE),"")</f>
        <v/>
      </c>
      <c r="E24" s="17" t="str">
        <f>IF(B24&gt;0,VLOOKUP($C24,Stammdaten!$B$8:$J$51,9,FALSE),"")</f>
        <v/>
      </c>
      <c r="F24" s="17" t="str">
        <f>IF(B24&gt;0,VLOOKUP($C24,Stammdaten!$B$8:$J$51,4,FALSE),"")</f>
        <v/>
      </c>
      <c r="G24" s="17" t="str">
        <f>IF(B24&gt;0,VLOOKUP($C24,Stammdaten!$B$8:$J$51,6,FALSE),"")</f>
        <v/>
      </c>
      <c r="H24" s="17" t="str">
        <f t="shared" ref="H24" si="2">IF(B24&gt;0,K24*G24,"")</f>
        <v/>
      </c>
      <c r="I24" s="17" t="str">
        <f>IF(B24&gt;0,VLOOKUP($C24,Stammdaten!$B$8:$J$51,2,FALSE),"")</f>
        <v/>
      </c>
      <c r="J24" s="17" t="str">
        <f t="shared" ref="J24" si="3">IF(B24&gt;0,F24*K24,"")</f>
        <v/>
      </c>
      <c r="K24" s="47"/>
      <c r="L24" s="58"/>
      <c r="M24" s="59"/>
      <c r="N24" s="60"/>
    </row>
    <row r="25" spans="2:14" ht="24.95" customHeight="1" x14ac:dyDescent="0.25">
      <c r="B25" s="48"/>
      <c r="C25" s="47"/>
      <c r="D25" s="17" t="str">
        <f>IF(B25&gt;0,VLOOKUP($C25,Stammdaten!$B$8:$J$51,9,FALSE),"")</f>
        <v/>
      </c>
      <c r="E25" s="17" t="str">
        <f>IF(B25&gt;0,VLOOKUP($C25,Stammdaten!$B$8:$J$51,9,FALSE),"")</f>
        <v/>
      </c>
      <c r="F25" s="17" t="str">
        <f>IF(B25&gt;0,VLOOKUP($C25,Stammdaten!$B$8:$J$51,4,FALSE),"")</f>
        <v/>
      </c>
      <c r="G25" s="17" t="str">
        <f>IF(B25&gt;0,VLOOKUP($C25,Stammdaten!$B$8:$J$51,6,FALSE),"")</f>
        <v/>
      </c>
      <c r="H25" s="17" t="str">
        <f t="shared" ref="H25:H27" si="4">IF(B25&gt;0,K25*G25,"")</f>
        <v/>
      </c>
      <c r="I25" s="17" t="str">
        <f>IF(B25&gt;0,VLOOKUP($C25,Stammdaten!$B$8:$J$51,2,FALSE),"")</f>
        <v/>
      </c>
      <c r="J25" s="17" t="str">
        <f t="shared" ref="J25:J27" si="5">IF(B25&gt;0,F25*K25,"")</f>
        <v/>
      </c>
      <c r="K25" s="47"/>
      <c r="L25" s="58"/>
      <c r="M25" s="59"/>
      <c r="N25" s="60"/>
    </row>
    <row r="26" spans="2:14" ht="24.95" customHeight="1" x14ac:dyDescent="0.25">
      <c r="B26" s="48"/>
      <c r="C26" s="47"/>
      <c r="D26" s="17" t="str">
        <f>IF(B26&gt;0,VLOOKUP($C26,Stammdaten!$B$8:$J$51,9,FALSE),"")</f>
        <v/>
      </c>
      <c r="E26" s="17" t="str">
        <f>IF(B26&gt;0,VLOOKUP($C26,Stammdaten!$B$8:$J$51,9,FALSE),"")</f>
        <v/>
      </c>
      <c r="F26" s="17" t="str">
        <f>IF(B26&gt;0,VLOOKUP($C26,Stammdaten!$B$8:$J$51,4,FALSE),"")</f>
        <v/>
      </c>
      <c r="G26" s="17" t="str">
        <f>IF(B26&gt;0,VLOOKUP($C26,Stammdaten!$B$8:$J$51,6,FALSE),"")</f>
        <v/>
      </c>
      <c r="H26" s="17" t="str">
        <f t="shared" si="4"/>
        <v/>
      </c>
      <c r="I26" s="17" t="str">
        <f>IF(B26&gt;0,VLOOKUP($C26,Stammdaten!$B$8:$J$51,2,FALSE),"")</f>
        <v/>
      </c>
      <c r="J26" s="17" t="str">
        <f t="shared" si="5"/>
        <v/>
      </c>
      <c r="K26" s="47"/>
      <c r="L26" s="58"/>
      <c r="M26" s="59"/>
      <c r="N26" s="60"/>
    </row>
    <row r="27" spans="2:14" ht="24.95" customHeight="1" x14ac:dyDescent="0.25">
      <c r="B27" s="48"/>
      <c r="C27" s="47"/>
      <c r="D27" s="17" t="str">
        <f>IF(B27&gt;0,VLOOKUP($C27,Stammdaten!$B$8:$J$51,9,FALSE),"")</f>
        <v/>
      </c>
      <c r="E27" s="17" t="str">
        <f>IF(B27&gt;0,VLOOKUP($C27,Stammdaten!$B$8:$J$51,9,FALSE),"")</f>
        <v/>
      </c>
      <c r="F27" s="17" t="str">
        <f>IF(B27&gt;0,VLOOKUP($C27,Stammdaten!$B$8:$J$51,4,FALSE),"")</f>
        <v/>
      </c>
      <c r="G27" s="17" t="str">
        <f>IF(B27&gt;0,VLOOKUP($C27,Stammdaten!$B$8:$J$51,6,FALSE),"")</f>
        <v/>
      </c>
      <c r="H27" s="17" t="str">
        <f t="shared" si="4"/>
        <v/>
      </c>
      <c r="I27" s="17" t="str">
        <f>IF(B27&gt;0,VLOOKUP($C27,Stammdaten!$B$8:$J$51,2,FALSE),"")</f>
        <v/>
      </c>
      <c r="J27" s="17" t="str">
        <f t="shared" si="5"/>
        <v/>
      </c>
      <c r="K27" s="47"/>
      <c r="L27" s="58"/>
      <c r="M27" s="59"/>
      <c r="N27" s="60"/>
    </row>
    <row r="28" spans="2:14" ht="24.95" customHeight="1" x14ac:dyDescent="0.25">
      <c r="B28" s="48"/>
      <c r="C28" s="47"/>
      <c r="D28" s="17" t="str">
        <f>IF(B28&gt;0,VLOOKUP($C28,Stammdaten!$B$8:$J$51,9,FALSE),"")</f>
        <v/>
      </c>
      <c r="E28" s="17" t="str">
        <f>IF(B28&gt;0,VLOOKUP($C28,Stammdaten!$B$8:$J$51,9,FALSE),"")</f>
        <v/>
      </c>
      <c r="F28" s="17" t="str">
        <f>IF(B28&gt;0,VLOOKUP($C28,Stammdaten!$B$8:$J$51,4,FALSE),"")</f>
        <v/>
      </c>
      <c r="G28" s="17" t="str">
        <f>IF(B28&gt;0,VLOOKUP($C28,Stammdaten!$B$8:$J$51,6,FALSE),"")</f>
        <v/>
      </c>
      <c r="H28" s="17" t="str">
        <f t="shared" si="0"/>
        <v/>
      </c>
      <c r="I28" s="17" t="str">
        <f>IF(B28&gt;0,VLOOKUP($C28,Stammdaten!$B$8:$J$51,2,FALSE),"")</f>
        <v/>
      </c>
      <c r="J28" s="17" t="str">
        <f t="shared" si="1"/>
        <v/>
      </c>
      <c r="K28" s="47"/>
      <c r="L28" s="58"/>
      <c r="M28" s="59"/>
      <c r="N28" s="60"/>
    </row>
    <row r="29" spans="2:14" ht="24.95" customHeight="1" x14ac:dyDescent="0.25">
      <c r="B29" s="48"/>
      <c r="C29" s="47"/>
      <c r="D29" s="17" t="str">
        <f>IF(B29&gt;0,VLOOKUP($C29,Stammdaten!$B$8:$J$51,9,FALSE),"")</f>
        <v/>
      </c>
      <c r="E29" s="17" t="str">
        <f>IF(B29&gt;0,VLOOKUP($C29,Stammdaten!$B$8:$J$51,9,FALSE),"")</f>
        <v/>
      </c>
      <c r="F29" s="17" t="str">
        <f>IF(B29&gt;0,VLOOKUP($C29,Stammdaten!$B$8:$J$51,4,FALSE),"")</f>
        <v/>
      </c>
      <c r="G29" s="17" t="str">
        <f>IF(B29&gt;0,VLOOKUP($C29,Stammdaten!$B$8:$J$51,6,FALSE),"")</f>
        <v/>
      </c>
      <c r="H29" s="17" t="str">
        <f t="shared" ref="H29" si="6">IF(B29&gt;0,K29*G29,"")</f>
        <v/>
      </c>
      <c r="I29" s="17" t="str">
        <f>IF(B29&gt;0,VLOOKUP($C29,Stammdaten!$B$8:$J$51,2,FALSE),"")</f>
        <v/>
      </c>
      <c r="J29" s="17" t="str">
        <f t="shared" ref="J29" si="7">IF(B29&gt;0,F29*K29,"")</f>
        <v/>
      </c>
      <c r="K29" s="47"/>
      <c r="L29" s="58"/>
      <c r="M29" s="59"/>
      <c r="N29" s="60"/>
    </row>
    <row r="30" spans="2:14" ht="24.95" customHeight="1" x14ac:dyDescent="0.25">
      <c r="B30" s="48"/>
      <c r="C30" s="47"/>
      <c r="D30" s="17" t="str">
        <f>IF(B30&gt;0,VLOOKUP($C30,Stammdaten!$B$8:$J$51,9,FALSE),"")</f>
        <v/>
      </c>
      <c r="E30" s="17" t="str">
        <f>IF(B30&gt;0,VLOOKUP($C30,Stammdaten!$B$8:$J$51,9,FALSE),"")</f>
        <v/>
      </c>
      <c r="F30" s="17" t="str">
        <f>IF(B30&gt;0,VLOOKUP($C30,Stammdaten!$B$8:$J$51,4,FALSE),"")</f>
        <v/>
      </c>
      <c r="G30" s="17" t="str">
        <f>IF(B30&gt;0,VLOOKUP($C30,Stammdaten!$B$8:$J$51,6,FALSE),"")</f>
        <v/>
      </c>
      <c r="H30" s="17" t="str">
        <f t="shared" si="0"/>
        <v/>
      </c>
      <c r="I30" s="17" t="str">
        <f>IF(B30&gt;0,VLOOKUP($C30,Stammdaten!$B$8:$J$51,2,FALSE),"")</f>
        <v/>
      </c>
      <c r="J30" s="17" t="str">
        <f t="shared" si="1"/>
        <v/>
      </c>
      <c r="K30" s="47"/>
      <c r="L30" s="58"/>
      <c r="M30" s="59"/>
      <c r="N30" s="60"/>
    </row>
    <row r="31" spans="2:14" ht="16.5" customHeight="1" thickBot="1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14" ht="17.25" customHeight="1" thickBot="1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2"/>
      <c r="M32" s="24" t="s">
        <v>23</v>
      </c>
      <c r="N32" s="22"/>
    </row>
    <row r="33" spans="2:14" ht="24.95" customHeight="1" thickBot="1" x14ac:dyDescent="0.3">
      <c r="B33" s="2"/>
      <c r="C33" s="19" t="s">
        <v>16</v>
      </c>
      <c r="D33" s="52" t="str">
        <f>IF(B15&gt;0,(100/F33)*M33,"")</f>
        <v/>
      </c>
      <c r="E33" s="18"/>
      <c r="F33" s="53" t="str">
        <f>IF(SUMIF(J15:J30,J15),SUM(J15:J30),"")</f>
        <v/>
      </c>
      <c r="G33" s="53" t="str">
        <f>IF(SUMIF(H15:H30,H15),SUM(H15:H30),"")</f>
        <v/>
      </c>
      <c r="H33" s="53"/>
      <c r="I33" s="53" t="str">
        <f>IF(B15&gt;0,100/K33*(SUMPRODUCT(I15:I30,K15:K30)/100),"")</f>
        <v/>
      </c>
      <c r="J33" s="53"/>
      <c r="K33" s="54" t="str">
        <f>IF(SUMIF(K15:K30,K15),SUM(K15:K30),"")</f>
        <v/>
      </c>
      <c r="L33" s="21"/>
      <c r="M33" s="55">
        <f>SUMPRODUCT(D15:D30,J15:J30)/100</f>
        <v>0</v>
      </c>
      <c r="N33" s="23"/>
    </row>
  </sheetData>
  <sheetProtection algorithmName="SHA-512" hashValue="hw1TIFAz9lfUbFnLearyQZN4TfoZL1vKnt9iSe2bDKNL0aeKqd568dLnwBcdhQNj3wpXFIH4GBXnBRkunlve1w==" saltValue="BeY8iJG8Vr6Fcw1eGlWVdg==" spinCount="100000" sheet="1" insertRows="0"/>
  <mergeCells count="20">
    <mergeCell ref="C6:D6"/>
    <mergeCell ref="C7:D7"/>
    <mergeCell ref="C8:D8"/>
    <mergeCell ref="B2:N2"/>
    <mergeCell ref="B3:N3"/>
    <mergeCell ref="F5:K5"/>
    <mergeCell ref="F6:K6"/>
    <mergeCell ref="F7:K7"/>
    <mergeCell ref="F8:K8"/>
    <mergeCell ref="C5:D5"/>
    <mergeCell ref="B12:B14"/>
    <mergeCell ref="C12:C14"/>
    <mergeCell ref="L13:L14"/>
    <mergeCell ref="N13:N14"/>
    <mergeCell ref="K13:K14"/>
    <mergeCell ref="I13:I14"/>
    <mergeCell ref="L12:N12"/>
    <mergeCell ref="F12:I12"/>
    <mergeCell ref="F13:G13"/>
    <mergeCell ref="M13:M14"/>
  </mergeCells>
  <conditionalFormatting sqref="K30">
    <cfRule type="containsErrors" dxfId="15" priority="10">
      <formula>ISERROR(K30)</formula>
    </cfRule>
  </conditionalFormatting>
  <conditionalFormatting sqref="D33:J33">
    <cfRule type="notContainsErrors" priority="9">
      <formula>NOT(ISERROR(D33))</formula>
    </cfRule>
  </conditionalFormatting>
  <conditionalFormatting sqref="K29">
    <cfRule type="containsErrors" dxfId="14" priority="7">
      <formula>ISERROR(K29)</formula>
    </cfRule>
  </conditionalFormatting>
  <conditionalFormatting sqref="K28">
    <cfRule type="containsErrors" dxfId="13" priority="6">
      <formula>ISERROR(K28)</formula>
    </cfRule>
  </conditionalFormatting>
  <conditionalFormatting sqref="K25">
    <cfRule type="containsErrors" dxfId="12" priority="5">
      <formula>ISERROR(K25)</formula>
    </cfRule>
  </conditionalFormatting>
  <conditionalFormatting sqref="K24">
    <cfRule type="containsErrors" dxfId="11" priority="4">
      <formula>ISERROR(K24)</formula>
    </cfRule>
  </conditionalFormatting>
  <conditionalFormatting sqref="K23">
    <cfRule type="containsErrors" dxfId="10" priority="3">
      <formula>ISERROR(K23)</formula>
    </cfRule>
  </conditionalFormatting>
  <conditionalFormatting sqref="K27">
    <cfRule type="containsErrors" dxfId="9" priority="2">
      <formula>ISERROR(K27)</formula>
    </cfRule>
  </conditionalFormatting>
  <conditionalFormatting sqref="K26">
    <cfRule type="containsErrors" dxfId="8" priority="1">
      <formula>ISERROR(K26)</formula>
    </cfRule>
  </conditionalFormatting>
  <pageMargins left="0.70866141732283472" right="0.36093750000000002" top="0.78740157480314965" bottom="0.78740157480314965" header="0.31496062992125984" footer="0.31496062992125984"/>
  <pageSetup paperSize="9" scale="64" orientation="landscape" horizontalDpi="300" verticalDpi="300" r:id="rId1"/>
  <headerFooter alignWithMargins="0">
    <oddHeader>&amp;L&amp;"-,Fett"&amp;14&amp;A&amp;R&amp;G</oddHeader>
    <oddFooter>&amp;R&amp;"-,Fett"&amp;D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nach Richtwerten">
              <controlPr defaultSize="0" autoFill="0" autoLine="0" autoPict="0">
                <anchor>
                  <from>
                    <xdr:col>6</xdr:col>
                    <xdr:colOff>238125</xdr:colOff>
                    <xdr:row>8</xdr:row>
                    <xdr:rowOff>304800</xdr:rowOff>
                  </from>
                  <to>
                    <xdr:col>10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152400</xdr:colOff>
                    <xdr:row>9</xdr:row>
                    <xdr:rowOff>104775</xdr:rowOff>
                  </from>
                  <to>
                    <xdr:col>6</xdr:col>
                    <xdr:colOff>409575</xdr:colOff>
                    <xdr:row>10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Stammdaten!$B$7:$B$51</xm:f>
          </x14:formula1>
          <xm:sqref>C15:C30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33"/>
  <sheetViews>
    <sheetView showGridLines="0" showZeros="0" tabSelected="1" topLeftCell="B1" zoomScale="80" zoomScaleNormal="80" workbookViewId="0">
      <selection activeCell="P13" sqref="P13"/>
    </sheetView>
  </sheetViews>
  <sheetFormatPr baseColWidth="10" defaultRowHeight="15" x14ac:dyDescent="0.25"/>
  <cols>
    <col min="2" max="2" width="16.5703125" customWidth="1"/>
    <col min="3" max="3" width="35.5703125" bestFit="1" customWidth="1"/>
    <col min="4" max="4" width="8.85546875" customWidth="1"/>
    <col min="5" max="5" width="8.7109375" hidden="1" customWidth="1"/>
    <col min="6" max="6" width="16.28515625" customWidth="1"/>
    <col min="7" max="7" width="14.42578125" customWidth="1"/>
    <col min="8" max="8" width="7.85546875" hidden="1" customWidth="1"/>
    <col min="9" max="9" width="12.7109375" bestFit="1" customWidth="1"/>
    <col min="10" max="10" width="4.42578125" hidden="1" customWidth="1"/>
    <col min="11" max="11" width="14.28515625" bestFit="1" customWidth="1"/>
    <col min="12" max="12" width="28.5703125" customWidth="1"/>
    <col min="13" max="13" width="30.7109375" customWidth="1"/>
    <col min="14" max="14" width="28.42578125" customWidth="1"/>
  </cols>
  <sheetData>
    <row r="2" spans="2:14" ht="18.75" x14ac:dyDescent="0.3">
      <c r="B2" s="109" t="s">
        <v>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2:14" ht="18.75" x14ac:dyDescent="0.3">
      <c r="B3" s="109" t="s">
        <v>1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5" spans="2:14" ht="15.75" thickBot="1" x14ac:dyDescent="0.3">
      <c r="C5" s="112" t="s">
        <v>12</v>
      </c>
      <c r="D5" s="113"/>
      <c r="E5" s="25"/>
      <c r="F5" s="110" t="s">
        <v>2</v>
      </c>
      <c r="G5" s="110"/>
      <c r="H5" s="110"/>
      <c r="I5" s="110"/>
      <c r="J5" s="110"/>
      <c r="K5" s="110"/>
      <c r="L5" s="72" t="s">
        <v>3</v>
      </c>
      <c r="M5" s="20"/>
    </row>
    <row r="6" spans="2:14" ht="24.95" customHeight="1" thickBot="1" x14ac:dyDescent="0.3">
      <c r="B6" s="10" t="s">
        <v>13</v>
      </c>
      <c r="C6" s="107"/>
      <c r="D6" s="108"/>
      <c r="E6" s="45"/>
      <c r="F6" s="111"/>
      <c r="G6" s="111"/>
      <c r="H6" s="111"/>
      <c r="I6" s="111"/>
      <c r="J6" s="111"/>
      <c r="K6" s="111"/>
      <c r="L6" s="57"/>
      <c r="M6" s="1"/>
    </row>
    <row r="7" spans="2:14" ht="24.95" customHeight="1" thickBot="1" x14ac:dyDescent="0.3">
      <c r="B7" s="11" t="s">
        <v>11</v>
      </c>
      <c r="C7" s="107"/>
      <c r="D7" s="108"/>
      <c r="E7" s="45"/>
      <c r="F7" s="111"/>
      <c r="G7" s="111"/>
      <c r="H7" s="111"/>
      <c r="I7" s="111"/>
      <c r="J7" s="111"/>
      <c r="K7" s="111"/>
      <c r="L7" s="57"/>
      <c r="M7" s="1"/>
    </row>
    <row r="8" spans="2:14" ht="24.95" customHeight="1" thickBot="1" x14ac:dyDescent="0.3">
      <c r="B8" s="9" t="s">
        <v>14</v>
      </c>
      <c r="C8" s="107"/>
      <c r="D8" s="108"/>
      <c r="E8" s="45"/>
      <c r="F8" s="111"/>
      <c r="G8" s="111"/>
      <c r="H8" s="111"/>
      <c r="I8" s="111"/>
      <c r="J8" s="111"/>
      <c r="K8" s="111"/>
      <c r="L8" s="57"/>
      <c r="M8" s="1"/>
    </row>
    <row r="9" spans="2:14" ht="24.95" customHeight="1" x14ac:dyDescent="0.25">
      <c r="B9" s="22"/>
      <c r="C9" s="114"/>
      <c r="D9" s="114"/>
      <c r="E9" s="115"/>
      <c r="F9" s="114"/>
      <c r="G9" s="114"/>
      <c r="H9" s="114"/>
      <c r="I9" s="114"/>
      <c r="J9" s="114"/>
      <c r="K9" s="114"/>
      <c r="L9" s="114"/>
      <c r="M9" s="1"/>
    </row>
    <row r="10" spans="2:14" ht="18" customHeight="1" x14ac:dyDescent="0.25">
      <c r="B10" s="22"/>
      <c r="C10" s="41"/>
      <c r="D10" s="41"/>
      <c r="E10" s="41"/>
      <c r="F10" s="1"/>
      <c r="G10" s="1"/>
      <c r="H10" s="1"/>
      <c r="I10" s="1"/>
      <c r="J10" s="1"/>
      <c r="K10" s="1"/>
      <c r="L10" s="1"/>
      <c r="M10" s="1"/>
    </row>
    <row r="11" spans="2:14" ht="15.75" thickBot="1" x14ac:dyDescent="0.3">
      <c r="F11" s="42"/>
      <c r="G11" s="44"/>
      <c r="H11" s="42" t="s">
        <v>78</v>
      </c>
      <c r="I11" s="44"/>
    </row>
    <row r="12" spans="2:14" x14ac:dyDescent="0.25">
      <c r="B12" s="85" t="s">
        <v>79</v>
      </c>
      <c r="C12" s="88" t="s">
        <v>4</v>
      </c>
      <c r="D12" s="12" t="s">
        <v>18</v>
      </c>
      <c r="E12" s="12"/>
      <c r="F12" s="101" t="s">
        <v>5</v>
      </c>
      <c r="G12" s="99"/>
      <c r="H12" s="99"/>
      <c r="I12" s="102"/>
      <c r="J12" s="75"/>
      <c r="K12" s="43" t="s">
        <v>80</v>
      </c>
      <c r="L12" s="99" t="s">
        <v>10</v>
      </c>
      <c r="M12" s="99"/>
      <c r="N12" s="100"/>
    </row>
    <row r="13" spans="2:14" x14ac:dyDescent="0.25">
      <c r="B13" s="86"/>
      <c r="C13" s="89"/>
      <c r="D13" s="13" t="s">
        <v>19</v>
      </c>
      <c r="E13" s="13"/>
      <c r="F13" s="103" t="s">
        <v>9</v>
      </c>
      <c r="G13" s="104"/>
      <c r="H13" s="15"/>
      <c r="I13" s="97" t="s">
        <v>6</v>
      </c>
      <c r="J13" s="73"/>
      <c r="K13" s="95" t="s">
        <v>8</v>
      </c>
      <c r="L13" s="91" t="s">
        <v>22</v>
      </c>
      <c r="M13" s="105" t="s">
        <v>11</v>
      </c>
      <c r="N13" s="93" t="s">
        <v>14</v>
      </c>
    </row>
    <row r="14" spans="2:14" x14ac:dyDescent="0.25">
      <c r="B14" s="87"/>
      <c r="C14" s="90"/>
      <c r="D14" s="14" t="s">
        <v>17</v>
      </c>
      <c r="E14" s="14"/>
      <c r="F14" s="5" t="s">
        <v>7</v>
      </c>
      <c r="G14" s="3" t="s">
        <v>15</v>
      </c>
      <c r="H14" s="16"/>
      <c r="I14" s="98"/>
      <c r="J14" s="74"/>
      <c r="K14" s="96"/>
      <c r="L14" s="92"/>
      <c r="M14" s="106"/>
      <c r="N14" s="94"/>
    </row>
    <row r="15" spans="2:14" ht="24.95" customHeight="1" x14ac:dyDescent="0.25">
      <c r="B15" s="46"/>
      <c r="C15" s="47"/>
      <c r="D15" s="17" t="str">
        <f>IF(B15&gt;0,VLOOKUP($C15,Stammdaten!$B$8:$J$51,9,FALSE),"")</f>
        <v/>
      </c>
      <c r="E15" s="17" t="str">
        <f>IF(B15&gt;0,VLOOKUP($C15,Stammdaten!$B$8:$J$51,9,FALSE),"")</f>
        <v/>
      </c>
      <c r="F15" s="17" t="str">
        <f>IF(B15&gt;0,VLOOKUP($C15,Stammdaten!$B$8:$J$51,4,FALSE),"")</f>
        <v/>
      </c>
      <c r="G15" s="17" t="str">
        <f>IF(B15&gt;0,VLOOKUP($C15,Stammdaten!$B$8:$J$51,6,FALSE),"")</f>
        <v/>
      </c>
      <c r="H15" s="17" t="str">
        <f t="shared" ref="H15:H30" si="0">IF(B15&gt;0,K15*G15,"")</f>
        <v/>
      </c>
      <c r="I15" s="17" t="str">
        <f>IF(B15&gt;0,VLOOKUP($C15,Stammdaten!$B$8:$J$51,2,FALSE),"")</f>
        <v/>
      </c>
      <c r="J15" s="17" t="str">
        <f t="shared" ref="J15:J30" si="1">IF(B15&gt;0,F15*K15,"")</f>
        <v/>
      </c>
      <c r="K15" s="47"/>
      <c r="L15" s="58"/>
      <c r="M15" s="59"/>
      <c r="N15" s="60"/>
    </row>
    <row r="16" spans="2:14" ht="24.95" customHeight="1" x14ac:dyDescent="0.25">
      <c r="B16" s="46"/>
      <c r="C16" s="47"/>
      <c r="D16" s="17" t="str">
        <f>IF(B16&gt;0,VLOOKUP($C16,Stammdaten!$B$8:$J$51,9,FALSE),"")</f>
        <v/>
      </c>
      <c r="E16" s="17" t="str">
        <f>IF(B16&gt;0,VLOOKUP($C16,Stammdaten!$B$8:$J$51,9,FALSE),"")</f>
        <v/>
      </c>
      <c r="F16" s="17" t="str">
        <f>IF(B16&gt;0,VLOOKUP($C16,Stammdaten!$B$8:$J$51,4,FALSE),"")</f>
        <v/>
      </c>
      <c r="G16" s="17" t="str">
        <f>IF(B16&gt;0,VLOOKUP($C16,Stammdaten!$B$8:$J$51,6,FALSE),"")</f>
        <v/>
      </c>
      <c r="H16" s="17" t="str">
        <f t="shared" si="0"/>
        <v/>
      </c>
      <c r="I16" s="17" t="str">
        <f>IF(B16&gt;0,VLOOKUP($C16,Stammdaten!$B$8:$J$51,2,FALSE),"")</f>
        <v/>
      </c>
      <c r="J16" s="17" t="str">
        <f t="shared" si="1"/>
        <v/>
      </c>
      <c r="K16" s="47"/>
      <c r="L16" s="58"/>
      <c r="M16" s="59"/>
      <c r="N16" s="60"/>
    </row>
    <row r="17" spans="2:14" ht="24.95" customHeight="1" x14ac:dyDescent="0.25">
      <c r="B17" s="46"/>
      <c r="C17" s="47"/>
      <c r="D17" s="17" t="str">
        <f>IF(B17&gt;0,VLOOKUP($C17,Stammdaten!$B$8:$J$51,9,FALSE),"")</f>
        <v/>
      </c>
      <c r="E17" s="17" t="str">
        <f>IF(B17&gt;0,VLOOKUP($C17,Stammdaten!$B$8:$J$51,9,FALSE),"")</f>
        <v/>
      </c>
      <c r="F17" s="17" t="str">
        <f>IF(B17&gt;0,VLOOKUP($C17,Stammdaten!$B$8:$J$51,4,FALSE),"")</f>
        <v/>
      </c>
      <c r="G17" s="17" t="str">
        <f>IF(B17&gt;0,VLOOKUP($C17,Stammdaten!$B$8:$J$51,6,FALSE),"")</f>
        <v/>
      </c>
      <c r="H17" s="17" t="str">
        <f t="shared" si="0"/>
        <v/>
      </c>
      <c r="I17" s="17" t="str">
        <f>IF(B17&gt;0,VLOOKUP($C17,Stammdaten!$B$8:$J$51,2,FALSE),"")</f>
        <v/>
      </c>
      <c r="J17" s="17" t="str">
        <f t="shared" si="1"/>
        <v/>
      </c>
      <c r="K17" s="47"/>
      <c r="L17" s="58"/>
      <c r="M17" s="59"/>
      <c r="N17" s="60"/>
    </row>
    <row r="18" spans="2:14" ht="24.95" customHeight="1" x14ac:dyDescent="0.25">
      <c r="B18" s="48"/>
      <c r="C18" s="47"/>
      <c r="D18" s="17" t="str">
        <f>IF(B18&gt;0,VLOOKUP($C18,Stammdaten!$B$8:$J$51,9,FALSE),"")</f>
        <v/>
      </c>
      <c r="E18" s="17" t="str">
        <f>IF(B18&gt;0,VLOOKUP($C18,Stammdaten!$B$8:$J$51,9,FALSE),"")</f>
        <v/>
      </c>
      <c r="F18" s="17" t="str">
        <f>IF(B18&gt;0,VLOOKUP($C18,Stammdaten!$B$8:$J$51,4,FALSE),"")</f>
        <v/>
      </c>
      <c r="G18" s="17" t="str">
        <f>IF(B18&gt;0,VLOOKUP($C18,Stammdaten!$B$8:$J$51,6,FALSE),"")</f>
        <v/>
      </c>
      <c r="H18" s="17" t="str">
        <f t="shared" si="0"/>
        <v/>
      </c>
      <c r="I18" s="17" t="str">
        <f>IF(B18&gt;0,VLOOKUP($C18,Stammdaten!$B$8:$J$51,2,FALSE),"")</f>
        <v/>
      </c>
      <c r="J18" s="17" t="str">
        <f t="shared" si="1"/>
        <v/>
      </c>
      <c r="K18" s="47"/>
      <c r="L18" s="58"/>
      <c r="M18" s="59"/>
      <c r="N18" s="60"/>
    </row>
    <row r="19" spans="2:14" ht="24.95" customHeight="1" x14ac:dyDescent="0.25">
      <c r="B19" s="48"/>
      <c r="C19" s="47"/>
      <c r="D19" s="17" t="str">
        <f>IF(B19&gt;0,VLOOKUP($C19,Stammdaten!$B$8:$J$51,9,FALSE),"")</f>
        <v/>
      </c>
      <c r="E19" s="17" t="str">
        <f>IF(B19&gt;0,VLOOKUP($C19,Stammdaten!$B$8:$J$51,9,FALSE),"")</f>
        <v/>
      </c>
      <c r="F19" s="17" t="str">
        <f>IF(B19&gt;0,VLOOKUP($C19,Stammdaten!$B$8:$J$51,4,FALSE),"")</f>
        <v/>
      </c>
      <c r="G19" s="17" t="str">
        <f>IF(B19&gt;0,VLOOKUP($C19,Stammdaten!$B$8:$J$51,6,FALSE),"")</f>
        <v/>
      </c>
      <c r="H19" s="17" t="str">
        <f t="shared" si="0"/>
        <v/>
      </c>
      <c r="I19" s="17" t="str">
        <f>IF(B19&gt;0,VLOOKUP($C19,Stammdaten!$B$8:$J$51,2,FALSE),"")</f>
        <v/>
      </c>
      <c r="J19" s="17" t="str">
        <f t="shared" si="1"/>
        <v/>
      </c>
      <c r="K19" s="47"/>
      <c r="L19" s="58"/>
      <c r="M19" s="59"/>
      <c r="N19" s="60"/>
    </row>
    <row r="20" spans="2:14" ht="24.95" customHeight="1" x14ac:dyDescent="0.25">
      <c r="B20" s="48"/>
      <c r="C20" s="47"/>
      <c r="D20" s="17" t="str">
        <f>IF(B20&gt;0,VLOOKUP($C20,Stammdaten!$B$8:$J$51,9,FALSE),"")</f>
        <v/>
      </c>
      <c r="E20" s="17" t="str">
        <f>IF(B20&gt;0,VLOOKUP($C20,Stammdaten!$B$8:$J$51,9,FALSE),"")</f>
        <v/>
      </c>
      <c r="F20" s="17" t="str">
        <f>IF(B20&gt;0,VLOOKUP($C20,Stammdaten!$B$8:$J$51,4,FALSE),"")</f>
        <v/>
      </c>
      <c r="G20" s="17" t="str">
        <f>IF(B20&gt;0,VLOOKUP($C20,Stammdaten!$B$8:$J$51,6,FALSE),"")</f>
        <v/>
      </c>
      <c r="H20" s="17" t="str">
        <f t="shared" si="0"/>
        <v/>
      </c>
      <c r="I20" s="17" t="str">
        <f>IF(B20&gt;0,VLOOKUP($C20,Stammdaten!$B$8:$J$51,2,FALSE),"")</f>
        <v/>
      </c>
      <c r="J20" s="17" t="str">
        <f t="shared" si="1"/>
        <v/>
      </c>
      <c r="K20" s="47"/>
      <c r="L20" s="58"/>
      <c r="M20" s="59"/>
      <c r="N20" s="60"/>
    </row>
    <row r="21" spans="2:14" ht="24.95" customHeight="1" x14ac:dyDescent="0.25">
      <c r="B21" s="48"/>
      <c r="C21" s="47"/>
      <c r="D21" s="17" t="str">
        <f>IF(B21&gt;0,VLOOKUP($C21,Stammdaten!$B$8:$J$51,9,FALSE),"")</f>
        <v/>
      </c>
      <c r="E21" s="17" t="str">
        <f>IF(B21&gt;0,VLOOKUP($C21,Stammdaten!$B$8:$J$51,9,FALSE),"")</f>
        <v/>
      </c>
      <c r="F21" s="17" t="str">
        <f>IF(B21&gt;0,VLOOKUP($C21,Stammdaten!$B$8:$J$51,4,FALSE),"")</f>
        <v/>
      </c>
      <c r="G21" s="17" t="str">
        <f>IF(B21&gt;0,VLOOKUP($C21,Stammdaten!$B$8:$J$51,6,FALSE),"")</f>
        <v/>
      </c>
      <c r="H21" s="17" t="str">
        <f t="shared" si="0"/>
        <v/>
      </c>
      <c r="I21" s="17" t="str">
        <f>IF(B21&gt;0,VLOOKUP($C21,Stammdaten!$B$8:$J$51,2,FALSE),"")</f>
        <v/>
      </c>
      <c r="J21" s="17" t="str">
        <f t="shared" si="1"/>
        <v/>
      </c>
      <c r="K21" s="47"/>
      <c r="L21" s="58"/>
      <c r="M21" s="59"/>
      <c r="N21" s="60"/>
    </row>
    <row r="22" spans="2:14" ht="24.95" customHeight="1" x14ac:dyDescent="0.25">
      <c r="B22" s="48"/>
      <c r="C22" s="47"/>
      <c r="D22" s="17" t="str">
        <f>IF(B22&gt;0,VLOOKUP($C22,Stammdaten!$B$8:$J$51,9,FALSE),"")</f>
        <v/>
      </c>
      <c r="E22" s="17" t="str">
        <f>IF(B22&gt;0,VLOOKUP($C22,Stammdaten!$B$8:$J$51,9,FALSE),"")</f>
        <v/>
      </c>
      <c r="F22" s="17" t="str">
        <f>IF(B22&gt;0,VLOOKUP($C22,Stammdaten!$B$8:$J$51,4,FALSE),"")</f>
        <v/>
      </c>
      <c r="G22" s="17" t="str">
        <f>IF(B22&gt;0,VLOOKUP($C22,Stammdaten!$B$8:$J$51,6,FALSE),"")</f>
        <v/>
      </c>
      <c r="H22" s="17" t="str">
        <f t="shared" si="0"/>
        <v/>
      </c>
      <c r="I22" s="17" t="str">
        <f>IF(B22&gt;0,VLOOKUP($C22,Stammdaten!$B$8:$J$51,2,FALSE),"")</f>
        <v/>
      </c>
      <c r="J22" s="17" t="str">
        <f t="shared" si="1"/>
        <v/>
      </c>
      <c r="K22" s="47"/>
      <c r="L22" s="58"/>
      <c r="M22" s="59"/>
      <c r="N22" s="60"/>
    </row>
    <row r="23" spans="2:14" ht="24.95" customHeight="1" x14ac:dyDescent="0.25">
      <c r="B23" s="48"/>
      <c r="C23" s="47"/>
      <c r="D23" s="17" t="str">
        <f>IF(B23&gt;0,VLOOKUP($C23,Stammdaten!$B$8:$J$51,9,FALSE),"")</f>
        <v/>
      </c>
      <c r="E23" s="17" t="str">
        <f>IF(B23&gt;0,VLOOKUP($C23,Stammdaten!$B$8:$J$51,9,FALSE),"")</f>
        <v/>
      </c>
      <c r="F23" s="17" t="str">
        <f>IF(B23&gt;0,VLOOKUP($C23,Stammdaten!$B$8:$J$51,4,FALSE),"")</f>
        <v/>
      </c>
      <c r="G23" s="17" t="str">
        <f>IF(B23&gt;0,VLOOKUP($C23,Stammdaten!$B$8:$J$51,6,FALSE),"")</f>
        <v/>
      </c>
      <c r="H23" s="17" t="str">
        <f t="shared" si="0"/>
        <v/>
      </c>
      <c r="I23" s="17" t="str">
        <f>IF(B23&gt;0,VLOOKUP($C23,Stammdaten!$B$8:$J$51,2,FALSE),"")</f>
        <v/>
      </c>
      <c r="J23" s="17" t="str">
        <f t="shared" si="1"/>
        <v/>
      </c>
      <c r="K23" s="47"/>
      <c r="L23" s="58"/>
      <c r="M23" s="59"/>
      <c r="N23" s="60"/>
    </row>
    <row r="24" spans="2:14" ht="24.95" customHeight="1" x14ac:dyDescent="0.25">
      <c r="B24" s="48"/>
      <c r="C24" s="47"/>
      <c r="D24" s="17" t="str">
        <f>IF(B24&gt;0,VLOOKUP($C24,Stammdaten!$B$8:$J$51,9,FALSE),"")</f>
        <v/>
      </c>
      <c r="E24" s="17" t="str">
        <f>IF(B24&gt;0,VLOOKUP($C24,Stammdaten!$B$8:$J$51,9,FALSE),"")</f>
        <v/>
      </c>
      <c r="F24" s="17" t="str">
        <f>IF(B24&gt;0,VLOOKUP($C24,Stammdaten!$B$8:$J$51,4,FALSE),"")</f>
        <v/>
      </c>
      <c r="G24" s="17" t="str">
        <f>IF(B24&gt;0,VLOOKUP($C24,Stammdaten!$B$8:$J$51,6,FALSE),"")</f>
        <v/>
      </c>
      <c r="H24" s="17" t="str">
        <f t="shared" si="0"/>
        <v/>
      </c>
      <c r="I24" s="17" t="str">
        <f>IF(B24&gt;0,VLOOKUP($C24,Stammdaten!$B$8:$J$51,2,FALSE),"")</f>
        <v/>
      </c>
      <c r="J24" s="17" t="str">
        <f t="shared" si="1"/>
        <v/>
      </c>
      <c r="K24" s="47"/>
      <c r="L24" s="58"/>
      <c r="M24" s="59"/>
      <c r="N24" s="60"/>
    </row>
    <row r="25" spans="2:14" ht="24.95" customHeight="1" x14ac:dyDescent="0.25">
      <c r="B25" s="48"/>
      <c r="C25" s="47"/>
      <c r="D25" s="17" t="str">
        <f>IF(B25&gt;0,VLOOKUP($C25,Stammdaten!$B$8:$J$51,9,FALSE),"")</f>
        <v/>
      </c>
      <c r="E25" s="17" t="str">
        <f>IF(B25&gt;0,VLOOKUP($C25,Stammdaten!$B$8:$J$51,9,FALSE),"")</f>
        <v/>
      </c>
      <c r="F25" s="17" t="str">
        <f>IF(B25&gt;0,VLOOKUP($C25,Stammdaten!$B$8:$J$51,4,FALSE),"")</f>
        <v/>
      </c>
      <c r="G25" s="17" t="str">
        <f>IF(B25&gt;0,VLOOKUP($C25,Stammdaten!$B$8:$J$51,6,FALSE),"")</f>
        <v/>
      </c>
      <c r="H25" s="17" t="str">
        <f t="shared" si="0"/>
        <v/>
      </c>
      <c r="I25" s="17" t="str">
        <f>IF(B25&gt;0,VLOOKUP($C25,Stammdaten!$B$8:$J$51,2,FALSE),"")</f>
        <v/>
      </c>
      <c r="J25" s="17" t="str">
        <f t="shared" si="1"/>
        <v/>
      </c>
      <c r="K25" s="47"/>
      <c r="L25" s="58"/>
      <c r="M25" s="59"/>
      <c r="N25" s="60"/>
    </row>
    <row r="26" spans="2:14" ht="24.95" customHeight="1" x14ac:dyDescent="0.25">
      <c r="B26" s="48"/>
      <c r="C26" s="47"/>
      <c r="D26" s="17" t="str">
        <f>IF(B26&gt;0,VLOOKUP($C26,Stammdaten!$B$8:$J$51,9,FALSE),"")</f>
        <v/>
      </c>
      <c r="E26" s="17" t="str">
        <f>IF(B26&gt;0,VLOOKUP($C26,Stammdaten!$B$8:$J$51,9,FALSE),"")</f>
        <v/>
      </c>
      <c r="F26" s="17" t="str">
        <f>IF(B26&gt;0,VLOOKUP($C26,Stammdaten!$B$8:$J$51,4,FALSE),"")</f>
        <v/>
      </c>
      <c r="G26" s="17" t="str">
        <f>IF(B26&gt;0,VLOOKUP($C26,Stammdaten!$B$8:$J$51,6,FALSE),"")</f>
        <v/>
      </c>
      <c r="H26" s="17" t="str">
        <f t="shared" si="0"/>
        <v/>
      </c>
      <c r="I26" s="17" t="str">
        <f>IF(B26&gt;0,VLOOKUP($C26,Stammdaten!$B$8:$J$51,2,FALSE),"")</f>
        <v/>
      </c>
      <c r="J26" s="17" t="str">
        <f t="shared" si="1"/>
        <v/>
      </c>
      <c r="K26" s="47"/>
      <c r="L26" s="58"/>
      <c r="M26" s="59"/>
      <c r="N26" s="60"/>
    </row>
    <row r="27" spans="2:14" ht="24.95" customHeight="1" x14ac:dyDescent="0.25">
      <c r="B27" s="48"/>
      <c r="C27" s="47"/>
      <c r="D27" s="17" t="str">
        <f>IF(B27&gt;0,VLOOKUP($C27,Stammdaten!$B$8:$J$51,9,FALSE),"")</f>
        <v/>
      </c>
      <c r="E27" s="17" t="str">
        <f>IF(B27&gt;0,VLOOKUP($C27,Stammdaten!$B$8:$J$51,9,FALSE),"")</f>
        <v/>
      </c>
      <c r="F27" s="17" t="str">
        <f>IF(B27&gt;0,VLOOKUP($C27,Stammdaten!$B$8:$J$51,4,FALSE),"")</f>
        <v/>
      </c>
      <c r="G27" s="17" t="str">
        <f>IF(B27&gt;0,VLOOKUP($C27,Stammdaten!$B$8:$J$51,6,FALSE),"")</f>
        <v/>
      </c>
      <c r="H27" s="17" t="str">
        <f t="shared" si="0"/>
        <v/>
      </c>
      <c r="I27" s="17" t="str">
        <f>IF(B27&gt;0,VLOOKUP($C27,Stammdaten!$B$8:$J$51,2,FALSE),"")</f>
        <v/>
      </c>
      <c r="J27" s="17" t="str">
        <f t="shared" si="1"/>
        <v/>
      </c>
      <c r="K27" s="47"/>
      <c r="L27" s="58"/>
      <c r="M27" s="59"/>
      <c r="N27" s="60"/>
    </row>
    <row r="28" spans="2:14" ht="24.95" customHeight="1" x14ac:dyDescent="0.25">
      <c r="B28" s="48"/>
      <c r="C28" s="47"/>
      <c r="D28" s="17" t="str">
        <f>IF(B28&gt;0,VLOOKUP($C28,Stammdaten!$B$8:$J$51,9,FALSE),"")</f>
        <v/>
      </c>
      <c r="E28" s="17" t="str">
        <f>IF(B28&gt;0,VLOOKUP($C28,Stammdaten!$B$8:$J$51,9,FALSE),"")</f>
        <v/>
      </c>
      <c r="F28" s="17" t="str">
        <f>IF(B28&gt;0,VLOOKUP($C28,Stammdaten!$B$8:$J$51,4,FALSE),"")</f>
        <v/>
      </c>
      <c r="G28" s="17" t="str">
        <f>IF(B28&gt;0,VLOOKUP($C28,Stammdaten!$B$8:$J$51,6,FALSE),"")</f>
        <v/>
      </c>
      <c r="H28" s="17" t="str">
        <f t="shared" si="0"/>
        <v/>
      </c>
      <c r="I28" s="17" t="str">
        <f>IF(B28&gt;0,VLOOKUP($C28,Stammdaten!$B$8:$J$51,2,FALSE),"")</f>
        <v/>
      </c>
      <c r="J28" s="17" t="str">
        <f t="shared" si="1"/>
        <v/>
      </c>
      <c r="K28" s="47"/>
      <c r="L28" s="58"/>
      <c r="M28" s="59"/>
      <c r="N28" s="60"/>
    </row>
    <row r="29" spans="2:14" ht="24.95" customHeight="1" x14ac:dyDescent="0.25">
      <c r="B29" s="48"/>
      <c r="C29" s="47"/>
      <c r="D29" s="17" t="str">
        <f>IF(B29&gt;0,VLOOKUP($C29,Stammdaten!$B$8:$J$51,9,FALSE),"")</f>
        <v/>
      </c>
      <c r="E29" s="17" t="str">
        <f>IF(B29&gt;0,VLOOKUP($C29,Stammdaten!$B$8:$J$51,9,FALSE),"")</f>
        <v/>
      </c>
      <c r="F29" s="17" t="str">
        <f>IF(B29&gt;0,VLOOKUP($C29,Stammdaten!$B$8:$J$51,4,FALSE),"")</f>
        <v/>
      </c>
      <c r="G29" s="17" t="str">
        <f>IF(B29&gt;0,VLOOKUP($C29,Stammdaten!$B$8:$J$51,6,FALSE),"")</f>
        <v/>
      </c>
      <c r="H29" s="17" t="str">
        <f t="shared" si="0"/>
        <v/>
      </c>
      <c r="I29" s="17" t="str">
        <f>IF(B29&gt;0,VLOOKUP($C29,Stammdaten!$B$8:$J$51,2,FALSE),"")</f>
        <v/>
      </c>
      <c r="J29" s="17" t="str">
        <f t="shared" si="1"/>
        <v/>
      </c>
      <c r="K29" s="47"/>
      <c r="L29" s="58"/>
      <c r="M29" s="59"/>
      <c r="N29" s="60"/>
    </row>
    <row r="30" spans="2:14" ht="24.95" customHeight="1" x14ac:dyDescent="0.25">
      <c r="B30" s="46"/>
      <c r="C30" s="47"/>
      <c r="D30" s="17" t="str">
        <f>IF(B30&gt;0,VLOOKUP($C30,Stammdaten!$B$8:$J$51,9,FALSE),"")</f>
        <v/>
      </c>
      <c r="E30" s="17" t="str">
        <f>IF(B30&gt;0,VLOOKUP($C30,Stammdaten!$B$8:$J$51,9,FALSE),"")</f>
        <v/>
      </c>
      <c r="F30" s="17" t="str">
        <f>IF(B30&gt;0,VLOOKUP($C30,Stammdaten!$B$8:$J$51,4,FALSE),"")</f>
        <v/>
      </c>
      <c r="G30" s="17" t="str">
        <f>IF(B30&gt;0,VLOOKUP($C30,Stammdaten!$B$8:$J$51,6,FALSE),"")</f>
        <v/>
      </c>
      <c r="H30" s="17" t="str">
        <f t="shared" si="0"/>
        <v/>
      </c>
      <c r="I30" s="17" t="str">
        <f>IF(B30&gt;0,VLOOKUP($C30,Stammdaten!$B$8:$J$51,2,FALSE),"")</f>
        <v/>
      </c>
      <c r="J30" s="17" t="str">
        <f t="shared" si="1"/>
        <v/>
      </c>
      <c r="K30" s="47"/>
      <c r="L30" s="58"/>
      <c r="M30" s="59"/>
      <c r="N30" s="60"/>
    </row>
    <row r="31" spans="2:14" ht="16.5" customHeight="1" thickBot="1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14" ht="17.25" customHeight="1" thickBot="1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2"/>
      <c r="M32" s="24" t="s">
        <v>23</v>
      </c>
      <c r="N32" s="22"/>
    </row>
    <row r="33" spans="2:14" ht="24.95" customHeight="1" thickBot="1" x14ac:dyDescent="0.3">
      <c r="B33" s="2"/>
      <c r="C33" s="19" t="s">
        <v>16</v>
      </c>
      <c r="D33" s="52" t="str">
        <f>IF(B15&gt;0,(100/F33)*M33,"")</f>
        <v/>
      </c>
      <c r="E33" s="18"/>
      <c r="F33" s="53" t="str">
        <f>IF(SUMIF(J15:J30,J15),SUM(J15:J30),"")</f>
        <v/>
      </c>
      <c r="G33" s="53" t="str">
        <f>IF(SUMIF(H15:H30,H15),SUM(H15:H30),"")</f>
        <v/>
      </c>
      <c r="H33" s="53"/>
      <c r="I33" s="53" t="str">
        <f>IF(B15&gt;0,100/K33*(SUMPRODUCT(I15:I30,K15:K30)/100),"")</f>
        <v/>
      </c>
      <c r="J33" s="53"/>
      <c r="K33" s="54" t="str">
        <f>IF(SUMIF(K15:K30,K15),SUM(K15:K30),"")</f>
        <v/>
      </c>
      <c r="L33" s="21"/>
      <c r="M33" s="55">
        <f>SUMPRODUCT(D15:D30,J15:J30)/100</f>
        <v>0</v>
      </c>
      <c r="N33" s="23"/>
    </row>
  </sheetData>
  <sheetProtection algorithmName="SHA-512" hashValue="hw1TIFAz9lfUbFnLearyQZN4TfoZL1vKnt9iSe2bDKNL0aeKqd568dLnwBcdhQNj3wpXFIH4GBXnBRkunlve1w==" saltValue="BeY8iJG8Vr6Fcw1eGlWVdg==" spinCount="100000" sheet="1" insertRows="0"/>
  <mergeCells count="20">
    <mergeCell ref="L12:N12"/>
    <mergeCell ref="F13:G13"/>
    <mergeCell ref="I13:I14"/>
    <mergeCell ref="K13:K14"/>
    <mergeCell ref="L13:L14"/>
    <mergeCell ref="M13:M14"/>
    <mergeCell ref="N13:N14"/>
    <mergeCell ref="C7:D7"/>
    <mergeCell ref="F7:K7"/>
    <mergeCell ref="C8:D8"/>
    <mergeCell ref="F8:K8"/>
    <mergeCell ref="B12:B14"/>
    <mergeCell ref="C12:C14"/>
    <mergeCell ref="F12:I12"/>
    <mergeCell ref="B2:N2"/>
    <mergeCell ref="B3:N3"/>
    <mergeCell ref="C5:D5"/>
    <mergeCell ref="F5:K5"/>
    <mergeCell ref="C6:D6"/>
    <mergeCell ref="F6:K6"/>
  </mergeCells>
  <conditionalFormatting sqref="K30">
    <cfRule type="containsErrors" dxfId="7" priority="9">
      <formula>ISERROR(K30)</formula>
    </cfRule>
  </conditionalFormatting>
  <conditionalFormatting sqref="D33:J33">
    <cfRule type="notContainsErrors" priority="8">
      <formula>NOT(ISERROR(D33))</formula>
    </cfRule>
  </conditionalFormatting>
  <conditionalFormatting sqref="K29">
    <cfRule type="containsErrors" dxfId="6" priority="7">
      <formula>ISERROR(K29)</formula>
    </cfRule>
  </conditionalFormatting>
  <conditionalFormatting sqref="K28">
    <cfRule type="containsErrors" dxfId="5" priority="6">
      <formula>ISERROR(K28)</formula>
    </cfRule>
  </conditionalFormatting>
  <conditionalFormatting sqref="K25">
    <cfRule type="containsErrors" dxfId="4" priority="5">
      <formula>ISERROR(K25)</formula>
    </cfRule>
  </conditionalFormatting>
  <conditionalFormatting sqref="K24">
    <cfRule type="containsErrors" dxfId="3" priority="4">
      <formula>ISERROR(K24)</formula>
    </cfRule>
  </conditionalFormatting>
  <conditionalFormatting sqref="K23">
    <cfRule type="containsErrors" dxfId="2" priority="3">
      <formula>ISERROR(K23)</formula>
    </cfRule>
  </conditionalFormatting>
  <conditionalFormatting sqref="K27">
    <cfRule type="containsErrors" dxfId="1" priority="2">
      <formula>ISERROR(K27)</formula>
    </cfRule>
  </conditionalFormatting>
  <conditionalFormatting sqref="K26">
    <cfRule type="containsErrors" dxfId="0" priority="1">
      <formula>ISERROR(K26)</formula>
    </cfRule>
  </conditionalFormatting>
  <pageMargins left="0.70866141732283472" right="0.36093750000000002" top="0.78740157480314965" bottom="0.78740157480314965" header="0.31496062992125984" footer="0.31496062992125984"/>
  <pageSetup paperSize="9" scale="64" orientation="landscape" horizontalDpi="300" verticalDpi="300" r:id="rId1"/>
  <headerFooter alignWithMargins="0">
    <oddHeader>&amp;L&amp;"-,Fett"&amp;14&amp;A&amp;R&amp;G</oddHeader>
    <oddFooter>&amp;R&amp;"-,Fett"&amp;D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nach Richtwerten">
              <controlPr defaultSize="0" autoFill="0" autoLine="0" autoPict="0">
                <anchor>
                  <from>
                    <xdr:col>6</xdr:col>
                    <xdr:colOff>238125</xdr:colOff>
                    <xdr:row>9</xdr:row>
                    <xdr:rowOff>0</xdr:rowOff>
                  </from>
                  <to>
                    <xdr:col>10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5</xdr:col>
                    <xdr:colOff>152400</xdr:colOff>
                    <xdr:row>9</xdr:row>
                    <xdr:rowOff>104775</xdr:rowOff>
                  </from>
                  <to>
                    <xdr:col>6</xdr:col>
                    <xdr:colOff>409575</xdr:colOff>
                    <xdr:row>10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Stammdaten!$B$7:$B$51</xm:f>
          </x14:formula1>
          <xm:sqref>C15:C30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Hinweise</vt:lpstr>
      <vt:lpstr>Stammdaten</vt:lpstr>
      <vt:lpstr>Aufnahme</vt:lpstr>
      <vt:lpstr>Abgabe</vt:lpstr>
      <vt:lpstr>Hinweise!_Toc69207393</vt:lpstr>
      <vt:lpstr>Hinweise!_Toc69207394</vt:lpstr>
      <vt:lpstr>Hinweise!_Toc69207395</vt:lpstr>
      <vt:lpstr>Hinweise!_Toc69207396</vt:lpstr>
      <vt:lpstr>Hinweise!_Toc69207397</vt:lpstr>
      <vt:lpstr>Hinweise!_Toc69207398</vt:lpstr>
      <vt:lpstr>Abgabe!Druckbereich</vt:lpstr>
      <vt:lpstr>Aufnahme!Druckbereich</vt:lpstr>
    </vt:vector>
  </TitlesOfParts>
  <Company>Landratsamt Tuttlingen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Leibold, Martin (ltt1328)</dc:creator>
  <cp:lastModifiedBy>Leibold, Martin (ltt1328)</cp:lastModifiedBy>
  <cp:lastPrinted>2021-04-30T07:56:34Z</cp:lastPrinted>
  <dcterms:created xsi:type="dcterms:W3CDTF">2021-02-05T09:13:08Z</dcterms:created>
  <dcterms:modified xsi:type="dcterms:W3CDTF">2021-04-30T10:13:53Z</dcterms:modified>
</cp:coreProperties>
</file>